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14520" windowHeight="11940"/>
  </bookViews>
  <sheets>
    <sheet name="Sheet1" sheetId="1" r:id="rId1"/>
  </sheets>
  <definedNames>
    <definedName name="_xlnm.Print_Area" localSheetId="0">Sheet1!$A$1:$H$42</definedName>
    <definedName name="_xlnm.Print_Titles" localSheetId="0">Sheet1!$5:$7</definedName>
  </definedNames>
  <calcPr calcId="145621"/>
</workbook>
</file>

<file path=xl/calcChain.xml><?xml version="1.0" encoding="utf-8"?>
<calcChain xmlns="http://schemas.openxmlformats.org/spreadsheetml/2006/main">
  <c r="F31" i="1" l="1"/>
  <c r="E31" i="1"/>
  <c r="D31" i="1"/>
  <c r="C31" i="1"/>
  <c r="F11" i="1" l="1"/>
  <c r="F12" i="1"/>
  <c r="F14" i="1"/>
  <c r="F18" i="1"/>
  <c r="F24" i="1"/>
  <c r="F25" i="1"/>
  <c r="F26" i="1"/>
  <c r="F27" i="1"/>
  <c r="F28" i="1"/>
  <c r="F29" i="1"/>
  <c r="F32" i="1"/>
  <c r="F33" i="1"/>
  <c r="F10" i="1"/>
  <c r="E9" i="1"/>
  <c r="D29" i="1"/>
  <c r="D28" i="1"/>
  <c r="D27" i="1"/>
  <c r="D19" i="1"/>
  <c r="D15" i="1"/>
  <c r="D9" i="1" s="1"/>
  <c r="C9" i="1"/>
  <c r="F9" i="1" l="1"/>
  <c r="C8" i="1" l="1"/>
  <c r="D8" i="1"/>
  <c r="G35" i="1" l="1"/>
  <c r="H33" i="1"/>
  <c r="G33" i="1"/>
  <c r="H32" i="1"/>
  <c r="G32" i="1"/>
  <c r="H31" i="1"/>
  <c r="G31" i="1"/>
  <c r="H30" i="1"/>
  <c r="G30" i="1"/>
  <c r="H29" i="1"/>
  <c r="G29" i="1"/>
  <c r="H28" i="1"/>
  <c r="G28" i="1"/>
  <c r="H27" i="1"/>
  <c r="G27" i="1"/>
  <c r="H26" i="1"/>
  <c r="G26" i="1"/>
  <c r="H25" i="1"/>
  <c r="G25" i="1"/>
  <c r="H18" i="1"/>
  <c r="H14" i="1"/>
  <c r="H13" i="1"/>
  <c r="F35" i="1" l="1"/>
  <c r="E8" i="1"/>
  <c r="H11" i="1"/>
  <c r="G11" i="1"/>
  <c r="H12" i="1"/>
  <c r="H15" i="1"/>
  <c r="H19" i="1"/>
  <c r="H10" i="1"/>
  <c r="G12" i="1"/>
  <c r="G13" i="1"/>
  <c r="G14" i="1"/>
  <c r="G15" i="1"/>
  <c r="G18" i="1"/>
  <c r="G19" i="1"/>
  <c r="G10" i="1"/>
  <c r="A37" i="1"/>
  <c r="A38" i="1" s="1"/>
  <c r="A39" i="1" s="1"/>
  <c r="A11" i="1"/>
  <c r="A12" i="1" s="1"/>
  <c r="A13" i="1" s="1"/>
  <c r="A14" i="1" s="1"/>
  <c r="A15" i="1" s="1"/>
  <c r="A18" i="1" s="1"/>
  <c r="A19" i="1" s="1"/>
  <c r="A24" i="1" s="1"/>
  <c r="A25" i="1" s="1"/>
  <c r="A26" i="1" s="1"/>
  <c r="A27" i="1" s="1"/>
  <c r="A28" i="1" s="1"/>
  <c r="G9" i="1" l="1"/>
  <c r="F8" i="1"/>
  <c r="H8" i="1" s="1"/>
  <c r="G8" i="1"/>
  <c r="H9" i="1"/>
</calcChain>
</file>

<file path=xl/sharedStrings.xml><?xml version="1.0" encoding="utf-8"?>
<sst xmlns="http://schemas.openxmlformats.org/spreadsheetml/2006/main" count="60" uniqueCount="51">
  <si>
    <t>(Dự toán trình Hội đồng nhân dân)</t>
  </si>
  <si>
    <t>STT</t>
  </si>
  <si>
    <t>NỘI DUNG</t>
  </si>
  <si>
    <t>I</t>
  </si>
  <si>
    <t>II</t>
  </si>
  <si>
    <t>III</t>
  </si>
  <si>
    <t>IV</t>
  </si>
  <si>
    <t>-</t>
  </si>
  <si>
    <t>Biểu số 35/CK-NSNN</t>
  </si>
  <si>
    <t>SO SÁNH (%)</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</si>
  <si>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</si>
  <si>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</si>
  <si>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</si>
  <si>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</si>
  <si>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</si>
  <si>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</si>
  <si>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</si>
  <si>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</si>
  <si>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</si>
  <si>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</si>
  <si>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</si>
  <si>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</si>
  <si>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</si>
  <si>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địa phương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</si>
  <si>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</si>
  <si>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</si>
  <si>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</si>
  <si>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</si>
  <si>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</si>
  <si>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</si>
  <si>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</si>
  <si>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</si>
  <si>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</si>
  <si>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</si>
  <si>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</si>
  <si>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</si>
  <si>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</si>
  <si>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</si>
  <si>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</si>
  <si>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</si>
  <si>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</si>
  <si>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</si>
  <si>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 khác</t>
  </si>
  <si>
    <t>Thu viện trợ</t>
  </si>
  <si>
    <t>TỔNG THU
NSNN</t>
  </si>
  <si>
    <t>THU
NSNN</t>
  </si>
  <si>
    <t>Thuế bảo vệ môi trường thu từ hàng hóa nhập khẩu</t>
  </si>
  <si>
    <t>UBND TỈNH TIỀN GIANG</t>
  </si>
  <si>
    <t>DỰ TOÁN THU NGÂN SÁCH NHÀ NƯỚC NĂM 2025</t>
  </si>
  <si>
    <t>ƯỚC THỰC HIỆN NĂM 2024</t>
  </si>
  <si>
    <t>DỰ TOÁN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</si>
</sst>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12"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9" fillId="0" borderId="0" applyFont="0" applyFill="0" applyBorder="0" applyAlignment="0" applyProtection="0"/>
    <xf numFmtId="44" fontId="9" fillId="0" borderId="0" applyFont="0" applyFill="0" applyBorder="0" applyAlignment="0" applyProtection="0"/>
    <xf numFmtId="164"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xf numFmtId="9" fontId="11" fillId="0" borderId="0" applyFont="0" applyFill="0" applyBorder="0" applyAlignment="0" applyProtection="0"/>
    <xf numFmtId="43" fontId="11" fillId="0" borderId="0" applyFont="0" applyFill="0" applyBorder="0" applyAlignment="0" applyProtection="0"/>
  </cellStyleXfs>
  <cellXfs count="52">
    <xf numFmtId="0" fontId="0" fillId="0" borderId="0" xfId="0"/>
    <xf numFmtId="0" fontId="3" fillId="0" borderId="2" xfId="0" applyFont="1" applyFill="1" applyBorder="1" applyAlignment="1">
      <alignment horizontal="center" vertical="center"/>
    </xf>
    <xf numFmtId="0" fontId="3" fillId="0" borderId="3"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3" fillId="0" borderId="0" xfId="0" applyFont="1" applyFill="1" applyAlignment="1">
      <alignment horizontal="right" vertical="center"/>
    </xf>
    <xf numFmtId="0" fontId="3" fillId="0" borderId="0" xfId="0" applyFont="1" applyFill="1" applyAlignment="1">
      <alignment vertical="center"/>
    </xf>
    <xf numFmtId="0" fontId="4" fillId="0" borderId="0" xfId="0" applyFont="1" applyFill="1" applyAlignment="1">
      <alignment horizontal="centerContinuous" vertical="center"/>
    </xf>
    <xf numFmtId="0" fontId="3" fillId="0" borderId="4" xfId="0" applyFont="1" applyFill="1" applyBorder="1" applyAlignment="1">
      <alignment vertical="center"/>
    </xf>
    <xf numFmtId="0" fontId="4" fillId="0" borderId="1" xfId="0" applyFont="1" applyFill="1" applyBorder="1" applyAlignment="1">
      <alignment horizontal="center" vertical="center"/>
    </xf>
    <xf numFmtId="0" fontId="4" fillId="0" borderId="5" xfId="0" applyFont="1" applyFill="1" applyBorder="1" applyAlignment="1">
      <alignment vertical="center" wrapText="1"/>
    </xf>
    <xf numFmtId="3" fontId="4" fillId="0" borderId="1" xfId="0" applyNumberFormat="1" applyFont="1" applyFill="1" applyBorder="1" applyAlignment="1">
      <alignment vertical="center"/>
    </xf>
    <xf numFmtId="10" fontId="4" fillId="0" borderId="1" xfId="11" applyNumberFormat="1" applyFont="1" applyFill="1" applyBorder="1" applyAlignment="1">
      <alignment vertical="center"/>
    </xf>
    <xf numFmtId="10" fontId="4" fillId="0" borderId="8" xfId="11" applyNumberFormat="1"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wrapText="1"/>
    </xf>
    <xf numFmtId="3" fontId="4" fillId="0" borderId="2" xfId="0" applyNumberFormat="1" applyFont="1" applyFill="1" applyBorder="1" applyAlignment="1">
      <alignment vertical="center"/>
    </xf>
    <xf numFmtId="10" fontId="4" fillId="0" borderId="2" xfId="11" applyNumberFormat="1" applyFont="1" applyFill="1" applyBorder="1" applyAlignment="1">
      <alignment vertical="center"/>
    </xf>
    <xf numFmtId="3" fontId="3" fillId="0" borderId="2" xfId="0" applyNumberFormat="1" applyFont="1" applyFill="1" applyBorder="1" applyAlignment="1">
      <alignment vertical="center"/>
    </xf>
    <xf numFmtId="10" fontId="3" fillId="0" borderId="2" xfId="11" applyNumberFormat="1" applyFont="1" applyFill="1" applyBorder="1" applyAlignment="1">
      <alignment vertical="center"/>
    </xf>
    <xf numFmtId="9" fontId="3" fillId="0" borderId="2" xfId="11" applyNumberFormat="1" applyFont="1" applyFill="1" applyBorder="1" applyAlignment="1">
      <alignment vertical="center"/>
    </xf>
    <xf numFmtId="0" fontId="5" fillId="0" borderId="2" xfId="0" quotePrefix="1" applyFont="1" applyFill="1" applyBorder="1" applyAlignment="1">
      <alignment horizontal="center" vertical="center"/>
    </xf>
    <xf numFmtId="0" fontId="5" fillId="0" borderId="2" xfId="0" applyFont="1" applyFill="1" applyBorder="1" applyAlignment="1">
      <alignment vertical="center" wrapText="1"/>
    </xf>
    <xf numFmtId="0" fontId="3" fillId="0" borderId="2" xfId="0" quotePrefix="1" applyFont="1" applyFill="1" applyBorder="1" applyAlignment="1">
      <alignment horizontal="center" vertical="center"/>
    </xf>
    <xf numFmtId="0" fontId="5" fillId="0" borderId="3" xfId="0" applyFont="1" applyFill="1" applyBorder="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wrapText="1"/>
    </xf>
    <xf numFmtId="3" fontId="3" fillId="0" borderId="6" xfId="0" applyNumberFormat="1" applyFont="1" applyFill="1" applyBorder="1" applyAlignment="1">
      <alignment vertical="center"/>
    </xf>
    <xf numFmtId="10" fontId="3" fillId="0" borderId="6" xfId="11" applyNumberFormat="1" applyFont="1" applyFill="1" applyBorder="1" applyAlignment="1">
      <alignment vertical="center"/>
    </xf>
    <xf numFmtId="0" fontId="5" fillId="0" borderId="0" xfId="0" quotePrefix="1" applyFont="1" applyFill="1" applyAlignment="1">
      <alignment horizontal="left" vertical="center" wrapText="1"/>
    </xf>
    <xf numFmtId="0" fontId="5" fillId="0" borderId="0" xfId="0" quotePrefix="1" applyFont="1" applyFill="1" applyBorder="1" applyAlignment="1">
      <alignment vertical="center" wrapText="1"/>
    </xf>
    <xf numFmtId="0" fontId="5" fillId="0" borderId="0" xfId="0" applyFont="1" applyFill="1" applyAlignment="1">
      <alignment vertical="center"/>
    </xf>
    <xf numFmtId="0" fontId="3" fillId="0" borderId="0" xfId="4" applyFont="1" applyFill="1" applyAlignment="1">
      <alignment vertical="center"/>
    </xf>
    <xf numFmtId="0" fontId="3" fillId="0" borderId="0" xfId="0" applyFont="1" applyFill="1" applyAlignment="1">
      <alignment vertical="center" wrapText="1"/>
    </xf>
    <xf numFmtId="3" fontId="3" fillId="0" borderId="4" xfId="0" applyNumberFormat="1" applyFont="1" applyFill="1" applyBorder="1" applyAlignment="1">
      <alignment vertical="center"/>
    </xf>
    <xf numFmtId="165" fontId="3" fillId="0" borderId="4" xfId="12" applyNumberFormat="1" applyFont="1" applyFill="1" applyBorder="1" applyAlignment="1">
      <alignment vertical="center"/>
    </xf>
    <xf numFmtId="0" fontId="5" fillId="0" borderId="0" xfId="0" applyNumberFormat="1" applyFont="1" applyFill="1" applyAlignment="1">
      <alignment horizontal="center" vertical="center" wrapText="1"/>
    </xf>
    <xf numFmtId="0" fontId="4" fillId="0" borderId="0" xfId="0" applyFont="1" applyFill="1" applyAlignment="1">
      <alignment horizontal="righ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3" fillId="0" borderId="7" xfId="0" quotePrefix="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cellXfs>
  <cellStyles count="13">
    <cellStyle name="Comma" xfId="12"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8"/>
  <sheetViews>
    <sheetView tabSelected="1" zoomScale="85" zoomScaleNormal="85" workbookViewId="0">
      <selection activeCell="F32" sqref="F32"/>
    </sheetView>
  </sheetViews>
  <sheetFormatPr defaultColWidth="12.85546875" defaultRowHeight="15.75" x14ac:dyDescent="0.25"/>
  <cols>
    <col min="1" max="1" width="6.28515625" style="8" customWidth="1"/>
    <col min="2" max="2" width="42.7109375" style="35" customWidth="1"/>
    <col min="3" max="3" width="16.7109375" style="8" customWidth="1"/>
    <col min="4" max="4" width="12.85546875" style="8" customWidth="1"/>
    <col min="5" max="5" width="14.140625" style="8" customWidth="1"/>
    <col min="6" max="6" width="13" style="8" customWidth="1"/>
    <col min="7" max="7" width="13.7109375" style="8" customWidth="1"/>
    <col min="8" max="8" width="12.42578125" style="8" customWidth="1"/>
    <col min="9" max="9" width="15.7109375" style="8" customWidth="1"/>
    <col min="10" max="10" width="12.85546875" style="8" customWidth="1"/>
    <col min="11" max="16384" width="12.85546875" style="8"/>
  </cols>
  <sheetData>
    <row r="1" spans="1:255" ht="21" customHeight="1" x14ac:dyDescent="0.25">
      <c r="A1" s="4" t="s">
        <v>47</v>
      </c>
      <c r="B1" s="5"/>
      <c r="C1" s="6"/>
      <c r="D1" s="7"/>
      <c r="E1" s="6"/>
      <c r="F1" s="6"/>
      <c r="G1" s="39" t="s">
        <v>8</v>
      </c>
      <c r="H1" s="39"/>
    </row>
    <row r="2" spans="1:255" ht="21" customHeight="1" x14ac:dyDescent="0.25">
      <c r="A2" s="9" t="s">
        <v>48</v>
      </c>
      <c r="B2" s="5"/>
      <c r="C2" s="6"/>
      <c r="D2" s="6"/>
      <c r="E2" s="6"/>
      <c r="F2" s="6"/>
      <c r="G2" s="6"/>
      <c r="H2" s="6"/>
    </row>
    <row r="3" spans="1:255" ht="15" customHeight="1" x14ac:dyDescent="0.25">
      <c r="A3" s="38" t="s">
        <v>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row>
    <row r="4" spans="1:255" x14ac:dyDescent="0.25">
      <c r="A4" s="38"/>
      <c r="B4" s="38"/>
      <c r="C4" s="38"/>
      <c r="D4" s="38"/>
      <c r="E4" s="38"/>
      <c r="F4" s="38"/>
      <c r="G4" s="38"/>
      <c r="H4" s="38"/>
    </row>
    <row r="5" spans="1:255" x14ac:dyDescent="0.25">
      <c r="A5" s="40" t="s">
        <v>1</v>
      </c>
      <c r="B5" s="42" t="s">
        <v>2</v>
      </c>
      <c r="C5" s="44" t="s">
        <v>49</v>
      </c>
      <c r="D5" s="45"/>
      <c r="E5" s="44" t="s">
        <v>50</v>
      </c>
      <c r="F5" s="48"/>
      <c r="G5" s="51" t="s">
        <v>9</v>
      </c>
      <c r="H5" s="45"/>
      <c r="I5" s="10"/>
    </row>
    <row r="6" spans="1:255" ht="34.5" customHeight="1" x14ac:dyDescent="0.25">
      <c r="A6" s="41"/>
      <c r="B6" s="43"/>
      <c r="C6" s="46"/>
      <c r="D6" s="47"/>
      <c r="E6" s="49"/>
      <c r="F6" s="50"/>
      <c r="G6" s="46"/>
      <c r="H6" s="47"/>
      <c r="I6" s="10"/>
    </row>
    <row r="7" spans="1:255" ht="31.5" x14ac:dyDescent="0.25">
      <c r="A7" s="41"/>
      <c r="B7" s="43"/>
      <c r="C7" s="3" t="s">
        <v>44</v>
      </c>
      <c r="D7" s="3" t="s">
        <v>45</v>
      </c>
      <c r="E7" s="3" t="s">
        <v>44</v>
      </c>
      <c r="F7" s="3" t="s">
        <v>45</v>
      </c>
      <c r="G7" s="3" t="s">
        <v>44</v>
      </c>
      <c r="H7" s="3" t="s">
        <v>45</v>
      </c>
      <c r="I7" s="10"/>
    </row>
    <row r="8" spans="1:255" ht="40.5" customHeight="1" x14ac:dyDescent="0.25">
      <c r="A8" s="11"/>
      <c r="B8" s="12" t="s">
        <v>10</v>
      </c>
      <c r="C8" s="13">
        <f>C9+C34+C35+C42</f>
        <v>11384358</v>
      </c>
      <c r="D8" s="13">
        <f>D9+D34+D35+D42</f>
        <v>10566594.199999999</v>
      </c>
      <c r="E8" s="13">
        <f>E9+E34+E35+E42</f>
        <v>10590000</v>
      </c>
      <c r="F8" s="13">
        <f>F9+F34+F35+F42</f>
        <v>9534390</v>
      </c>
      <c r="G8" s="14">
        <f t="shared" ref="G8:H11" si="0">E8/C8</f>
        <v>0.93022373330142993</v>
      </c>
      <c r="H8" s="15">
        <f t="shared" si="0"/>
        <v>0.90231439000468106</v>
      </c>
      <c r="I8" s="10"/>
    </row>
    <row r="9" spans="1:255" ht="20.25" customHeight="1" x14ac:dyDescent="0.25">
      <c r="A9" s="16" t="s">
        <v>3</v>
      </c>
      <c r="B9" s="17" t="s">
        <v>11</v>
      </c>
      <c r="C9" s="18">
        <f>SUM(C10:C33)</f>
        <v>11034358</v>
      </c>
      <c r="D9" s="18">
        <f>SUM(D10:D33)</f>
        <v>10566594.199999999</v>
      </c>
      <c r="E9" s="18">
        <f>SUM(E10:E33)</f>
        <v>10270000</v>
      </c>
      <c r="F9" s="18">
        <f>SUM(F10:F33)</f>
        <v>9534390</v>
      </c>
      <c r="G9" s="19">
        <f t="shared" si="0"/>
        <v>0.93072927305784348</v>
      </c>
      <c r="H9" s="19">
        <f t="shared" si="0"/>
        <v>0.90231439000468106</v>
      </c>
      <c r="I9" s="37"/>
    </row>
    <row r="10" spans="1:255" ht="37.5" customHeight="1" x14ac:dyDescent="0.25">
      <c r="A10" s="1">
        <v>1</v>
      </c>
      <c r="B10" s="2" t="s">
        <v>12</v>
      </c>
      <c r="C10" s="20">
        <v>142761</v>
      </c>
      <c r="D10" s="20">
        <v>142761</v>
      </c>
      <c r="E10" s="20">
        <v>145000</v>
      </c>
      <c r="F10" s="20">
        <f>E10</f>
        <v>145000</v>
      </c>
      <c r="G10" s="21">
        <f t="shared" si="0"/>
        <v>1.0156835550325369</v>
      </c>
      <c r="H10" s="21">
        <f t="shared" si="0"/>
        <v>1.0156835550325369</v>
      </c>
      <c r="I10" s="36"/>
    </row>
    <row r="11" spans="1:255" ht="37.5" customHeight="1" x14ac:dyDescent="0.25">
      <c r="A11" s="1">
        <f>A10+1</f>
        <v>2</v>
      </c>
      <c r="B11" s="2" t="s">
        <v>13</v>
      </c>
      <c r="C11" s="20">
        <v>128251</v>
      </c>
      <c r="D11" s="20">
        <v>128251</v>
      </c>
      <c r="E11" s="20">
        <v>125000</v>
      </c>
      <c r="F11" s="20">
        <f t="shared" ref="F11:F33" si="1">E11</f>
        <v>125000</v>
      </c>
      <c r="G11" s="21">
        <f t="shared" si="0"/>
        <v>0.97465126977567429</v>
      </c>
      <c r="H11" s="22">
        <f t="shared" si="0"/>
        <v>0.97465126977567429</v>
      </c>
      <c r="I11" s="10"/>
    </row>
    <row r="12" spans="1:255" ht="40.5" customHeight="1" x14ac:dyDescent="0.25">
      <c r="A12" s="1">
        <f>A11+1</f>
        <v>3</v>
      </c>
      <c r="B12" s="2" t="s">
        <v>14</v>
      </c>
      <c r="C12" s="20">
        <v>3056179</v>
      </c>
      <c r="D12" s="20">
        <v>3056179</v>
      </c>
      <c r="E12" s="20">
        <v>2655000</v>
      </c>
      <c r="F12" s="20">
        <f t="shared" si="1"/>
        <v>2655000</v>
      </c>
      <c r="G12" s="21">
        <f t="shared" ref="G12:G19" si="2">E12/C12</f>
        <v>0.86873183802388543</v>
      </c>
      <c r="H12" s="21">
        <f t="shared" ref="H12:H19" si="3">F12/D12</f>
        <v>0.86873183802388543</v>
      </c>
      <c r="I12" s="10"/>
    </row>
    <row r="13" spans="1:255" ht="20.25" customHeight="1" x14ac:dyDescent="0.25">
      <c r="A13" s="1">
        <f>A12+1</f>
        <v>4</v>
      </c>
      <c r="B13" s="2" t="s">
        <v>15</v>
      </c>
      <c r="C13" s="20">
        <v>1941527</v>
      </c>
      <c r="D13" s="20">
        <v>1941527</v>
      </c>
      <c r="E13" s="20">
        <v>1370000</v>
      </c>
      <c r="F13" s="20">
        <v>1352000</v>
      </c>
      <c r="G13" s="21">
        <f t="shared" si="2"/>
        <v>0.7056301560575774</v>
      </c>
      <c r="H13" s="21">
        <f>F13/D13</f>
        <v>0.6963591029122953</v>
      </c>
      <c r="I13" s="10"/>
    </row>
    <row r="14" spans="1:255" ht="21" customHeight="1" x14ac:dyDescent="0.25">
      <c r="A14" s="1">
        <f>A13+1</f>
        <v>5</v>
      </c>
      <c r="B14" s="2" t="s">
        <v>16</v>
      </c>
      <c r="C14" s="20">
        <v>915329</v>
      </c>
      <c r="D14" s="20">
        <v>915329</v>
      </c>
      <c r="E14" s="20">
        <v>920000</v>
      </c>
      <c r="F14" s="20">
        <f t="shared" si="1"/>
        <v>920000</v>
      </c>
      <c r="G14" s="21">
        <f t="shared" si="2"/>
        <v>1.0051030831537076</v>
      </c>
      <c r="H14" s="21">
        <f>F14/D14</f>
        <v>1.0051030831537076</v>
      </c>
      <c r="I14" s="10"/>
    </row>
    <row r="15" spans="1:255" ht="19.5" customHeight="1" x14ac:dyDescent="0.25">
      <c r="A15" s="1">
        <f>A14+1</f>
        <v>6</v>
      </c>
      <c r="B15" s="2" t="s">
        <v>17</v>
      </c>
      <c r="C15" s="20">
        <v>675697</v>
      </c>
      <c r="D15" s="20">
        <f>C15*0.6</f>
        <v>405418.2</v>
      </c>
      <c r="E15" s="20">
        <v>1260000</v>
      </c>
      <c r="F15" s="20">
        <v>756000</v>
      </c>
      <c r="G15" s="21">
        <f t="shared" si="2"/>
        <v>1.8647411487693448</v>
      </c>
      <c r="H15" s="21">
        <f t="shared" si="3"/>
        <v>1.8647411487693448</v>
      </c>
      <c r="I15" s="10"/>
    </row>
    <row r="16" spans="1:255" ht="36.75" customHeight="1" x14ac:dyDescent="0.25">
      <c r="A16" s="23" t="s">
        <v>7</v>
      </c>
      <c r="B16" s="24" t="s">
        <v>18</v>
      </c>
      <c r="C16" s="20"/>
      <c r="D16" s="20"/>
      <c r="E16" s="20"/>
      <c r="F16" s="20"/>
      <c r="G16" s="21"/>
      <c r="H16" s="21"/>
      <c r="I16" s="10"/>
    </row>
    <row r="17" spans="1:9" ht="24" customHeight="1" x14ac:dyDescent="0.25">
      <c r="A17" s="23" t="s">
        <v>7</v>
      </c>
      <c r="B17" s="24" t="s">
        <v>19</v>
      </c>
      <c r="C17" s="20"/>
      <c r="D17" s="20"/>
      <c r="E17" s="20"/>
      <c r="F17" s="20"/>
      <c r="G17" s="21"/>
      <c r="H17" s="21"/>
      <c r="I17" s="10"/>
    </row>
    <row r="18" spans="1:9" x14ac:dyDescent="0.25">
      <c r="A18" s="1">
        <f>A15+1</f>
        <v>7</v>
      </c>
      <c r="B18" s="2" t="s">
        <v>20</v>
      </c>
      <c r="C18" s="20">
        <v>310600</v>
      </c>
      <c r="D18" s="20">
        <v>310600</v>
      </c>
      <c r="E18" s="20">
        <v>295000</v>
      </c>
      <c r="F18" s="20">
        <f t="shared" si="1"/>
        <v>295000</v>
      </c>
      <c r="G18" s="21">
        <f t="shared" si="2"/>
        <v>0.94977462974887317</v>
      </c>
      <c r="H18" s="21">
        <f>F18/D18</f>
        <v>0.94977462974887317</v>
      </c>
      <c r="I18" s="10"/>
    </row>
    <row r="19" spans="1:9" x14ac:dyDescent="0.25">
      <c r="A19" s="1">
        <f>A18+1</f>
        <v>8</v>
      </c>
      <c r="B19" s="2" t="s">
        <v>21</v>
      </c>
      <c r="C19" s="20">
        <v>133984</v>
      </c>
      <c r="D19" s="20">
        <f>C19-52000</f>
        <v>81984</v>
      </c>
      <c r="E19" s="20">
        <v>145000</v>
      </c>
      <c r="F19" s="20">
        <v>93000</v>
      </c>
      <c r="G19" s="21">
        <f t="shared" si="2"/>
        <v>1.0822187723907333</v>
      </c>
      <c r="H19" s="21">
        <f t="shared" si="3"/>
        <v>1.1343676814988291</v>
      </c>
      <c r="I19" s="10"/>
    </row>
    <row r="20" spans="1:9" x14ac:dyDescent="0.25">
      <c r="A20" s="25" t="s">
        <v>7</v>
      </c>
      <c r="B20" s="26" t="s">
        <v>22</v>
      </c>
      <c r="C20" s="20"/>
      <c r="D20" s="20"/>
      <c r="E20" s="20"/>
      <c r="F20" s="20"/>
      <c r="G20" s="21"/>
      <c r="H20" s="21"/>
      <c r="I20" s="10"/>
    </row>
    <row r="21" spans="1:9" x14ac:dyDescent="0.25">
      <c r="A21" s="25" t="s">
        <v>7</v>
      </c>
      <c r="B21" s="26" t="s">
        <v>23</v>
      </c>
      <c r="C21" s="20"/>
      <c r="D21" s="20"/>
      <c r="E21" s="20"/>
      <c r="F21" s="20"/>
      <c r="G21" s="21"/>
      <c r="H21" s="21"/>
      <c r="I21" s="10"/>
    </row>
    <row r="22" spans="1:9" x14ac:dyDescent="0.25">
      <c r="A22" s="25" t="s">
        <v>7</v>
      </c>
      <c r="B22" s="26" t="s">
        <v>24</v>
      </c>
      <c r="C22" s="20"/>
      <c r="D22" s="20"/>
      <c r="E22" s="20"/>
      <c r="F22" s="20"/>
      <c r="G22" s="21"/>
      <c r="H22" s="21"/>
      <c r="I22" s="10"/>
    </row>
    <row r="23" spans="1:9" x14ac:dyDescent="0.25">
      <c r="A23" s="25" t="s">
        <v>7</v>
      </c>
      <c r="B23" s="26" t="s">
        <v>25</v>
      </c>
      <c r="C23" s="20"/>
      <c r="D23" s="20"/>
      <c r="E23" s="20"/>
      <c r="F23" s="20"/>
      <c r="G23" s="21"/>
      <c r="H23" s="21"/>
      <c r="I23" s="10"/>
    </row>
    <row r="24" spans="1:9" x14ac:dyDescent="0.25">
      <c r="A24" s="1">
        <f>A19+1</f>
        <v>9</v>
      </c>
      <c r="B24" s="2" t="s">
        <v>26</v>
      </c>
      <c r="C24" s="20">
        <v>504</v>
      </c>
      <c r="D24" s="20">
        <v>504</v>
      </c>
      <c r="E24" s="20">
        <v>200</v>
      </c>
      <c r="F24" s="20">
        <f t="shared" si="1"/>
        <v>200</v>
      </c>
      <c r="G24" s="21"/>
      <c r="H24" s="21"/>
      <c r="I24" s="10"/>
    </row>
    <row r="25" spans="1:9" x14ac:dyDescent="0.25">
      <c r="A25" s="1">
        <f>A24+1</f>
        <v>10</v>
      </c>
      <c r="B25" s="2" t="s">
        <v>27</v>
      </c>
      <c r="C25" s="20">
        <v>20318</v>
      </c>
      <c r="D25" s="20">
        <v>20318</v>
      </c>
      <c r="E25" s="20">
        <v>19000</v>
      </c>
      <c r="F25" s="20">
        <f t="shared" si="1"/>
        <v>19000</v>
      </c>
      <c r="G25" s="21">
        <f t="shared" ref="G25:G33" si="4">E25/C25</f>
        <v>0.93513141057190663</v>
      </c>
      <c r="H25" s="21">
        <f t="shared" ref="H25:H33" si="5">F25/D25</f>
        <v>0.93513141057190663</v>
      </c>
      <c r="I25" s="10"/>
    </row>
    <row r="26" spans="1:9" x14ac:dyDescent="0.25">
      <c r="A26" s="1">
        <f>A25+1</f>
        <v>11</v>
      </c>
      <c r="B26" s="2" t="s">
        <v>28</v>
      </c>
      <c r="C26" s="20">
        <v>55603</v>
      </c>
      <c r="D26" s="20">
        <v>55603</v>
      </c>
      <c r="E26" s="20">
        <v>45000</v>
      </c>
      <c r="F26" s="20">
        <f t="shared" si="1"/>
        <v>45000</v>
      </c>
      <c r="G26" s="21">
        <f t="shared" si="4"/>
        <v>0.80930885024189347</v>
      </c>
      <c r="H26" s="21">
        <f t="shared" si="5"/>
        <v>0.80930885024189347</v>
      </c>
      <c r="I26" s="10"/>
    </row>
    <row r="27" spans="1:9" x14ac:dyDescent="0.25">
      <c r="A27" s="1">
        <f>A26+1</f>
        <v>12</v>
      </c>
      <c r="B27" s="2" t="s">
        <v>29</v>
      </c>
      <c r="C27" s="20">
        <v>1288400</v>
      </c>
      <c r="D27" s="20">
        <f>C27</f>
        <v>1288400</v>
      </c>
      <c r="E27" s="20">
        <v>950000</v>
      </c>
      <c r="F27" s="20">
        <f t="shared" si="1"/>
        <v>950000</v>
      </c>
      <c r="G27" s="21">
        <f t="shared" si="4"/>
        <v>0.73734864948773671</v>
      </c>
      <c r="H27" s="21">
        <f t="shared" si="5"/>
        <v>0.73734864948773671</v>
      </c>
      <c r="I27" s="10"/>
    </row>
    <row r="28" spans="1:9" ht="31.5" x14ac:dyDescent="0.25">
      <c r="A28" s="1">
        <f>A27+1</f>
        <v>13</v>
      </c>
      <c r="B28" s="2" t="s">
        <v>30</v>
      </c>
      <c r="C28" s="20">
        <v>930</v>
      </c>
      <c r="D28" s="20">
        <f>C28</f>
        <v>930</v>
      </c>
      <c r="E28" s="20">
        <v>1000</v>
      </c>
      <c r="F28" s="20">
        <f t="shared" si="1"/>
        <v>1000</v>
      </c>
      <c r="G28" s="21">
        <f t="shared" si="4"/>
        <v>1.075268817204301</v>
      </c>
      <c r="H28" s="21">
        <f t="shared" si="5"/>
        <v>1.075268817204301</v>
      </c>
      <c r="I28" s="10"/>
    </row>
    <row r="29" spans="1:9" x14ac:dyDescent="0.25">
      <c r="A29" s="1">
        <v>14</v>
      </c>
      <c r="B29" s="2" t="s">
        <v>31</v>
      </c>
      <c r="C29" s="20">
        <v>2000000</v>
      </c>
      <c r="D29" s="20">
        <f>C29</f>
        <v>2000000</v>
      </c>
      <c r="E29" s="20">
        <v>2050000</v>
      </c>
      <c r="F29" s="20">
        <f t="shared" si="1"/>
        <v>2050000</v>
      </c>
      <c r="G29" s="21">
        <f t="shared" si="4"/>
        <v>1.0249999999999999</v>
      </c>
      <c r="H29" s="21">
        <f t="shared" si="5"/>
        <v>1.0249999999999999</v>
      </c>
      <c r="I29" s="10"/>
    </row>
    <row r="30" spans="1:9" ht="27.75" customHeight="1" x14ac:dyDescent="0.25">
      <c r="A30" s="1">
        <v>15</v>
      </c>
      <c r="B30" s="2" t="s">
        <v>32</v>
      </c>
      <c r="C30" s="20">
        <v>5083</v>
      </c>
      <c r="D30" s="20">
        <v>3823</v>
      </c>
      <c r="E30" s="20">
        <v>5000</v>
      </c>
      <c r="F30" s="20">
        <v>3390</v>
      </c>
      <c r="G30" s="21">
        <f t="shared" si="4"/>
        <v>0.98367106039740315</v>
      </c>
      <c r="H30" s="21">
        <f t="shared" si="5"/>
        <v>0.88673816374574943</v>
      </c>
      <c r="I30" s="10"/>
    </row>
    <row r="31" spans="1:9" ht="24.75" customHeight="1" x14ac:dyDescent="0.25">
      <c r="A31" s="1">
        <v>16</v>
      </c>
      <c r="B31" s="2" t="s">
        <v>33</v>
      </c>
      <c r="C31" s="20">
        <f>354258+2300</f>
        <v>356558</v>
      </c>
      <c r="D31" s="20">
        <f>210033+2300</f>
        <v>212333</v>
      </c>
      <c r="E31" s="20">
        <f>280000+2300</f>
        <v>282300</v>
      </c>
      <c r="F31" s="20">
        <f>120000+2300</f>
        <v>122300</v>
      </c>
      <c r="G31" s="21">
        <f t="shared" si="4"/>
        <v>0.79173654777062918</v>
      </c>
      <c r="H31" s="21">
        <f t="shared" si="5"/>
        <v>0.57598206590591194</v>
      </c>
      <c r="I31" s="10"/>
    </row>
    <row r="32" spans="1:9" x14ac:dyDescent="0.25">
      <c r="A32" s="1">
        <v>17</v>
      </c>
      <c r="B32" s="2" t="s">
        <v>34</v>
      </c>
      <c r="C32" s="20">
        <v>1639</v>
      </c>
      <c r="D32" s="20">
        <v>1639</v>
      </c>
      <c r="E32" s="20">
        <v>1500</v>
      </c>
      <c r="F32" s="20">
        <f t="shared" si="1"/>
        <v>1500</v>
      </c>
      <c r="G32" s="21">
        <f t="shared" si="4"/>
        <v>0.91519219035997557</v>
      </c>
      <c r="H32" s="21">
        <f t="shared" si="5"/>
        <v>0.91519219035997557</v>
      </c>
      <c r="I32" s="10"/>
    </row>
    <row r="33" spans="1:9" ht="63" x14ac:dyDescent="0.25">
      <c r="A33" s="1">
        <v>18</v>
      </c>
      <c r="B33" s="2" t="s">
        <v>35</v>
      </c>
      <c r="C33" s="20">
        <v>995</v>
      </c>
      <c r="D33" s="20">
        <v>995</v>
      </c>
      <c r="E33" s="20">
        <v>1000</v>
      </c>
      <c r="F33" s="20">
        <f t="shared" si="1"/>
        <v>1000</v>
      </c>
      <c r="G33" s="21">
        <f t="shared" si="4"/>
        <v>1.0050251256281406</v>
      </c>
      <c r="H33" s="21">
        <f t="shared" si="5"/>
        <v>1.0050251256281406</v>
      </c>
      <c r="I33" s="10"/>
    </row>
    <row r="34" spans="1:9" x14ac:dyDescent="0.25">
      <c r="A34" s="16" t="s">
        <v>4</v>
      </c>
      <c r="B34" s="17" t="s">
        <v>36</v>
      </c>
      <c r="C34" s="20"/>
      <c r="D34" s="20"/>
      <c r="E34" s="20"/>
      <c r="F34" s="20"/>
      <c r="G34" s="21"/>
      <c r="H34" s="21"/>
      <c r="I34" s="10"/>
    </row>
    <row r="35" spans="1:9" x14ac:dyDescent="0.25">
      <c r="A35" s="16" t="s">
        <v>5</v>
      </c>
      <c r="B35" s="17" t="s">
        <v>37</v>
      </c>
      <c r="C35" s="18">
        <v>350000</v>
      </c>
      <c r="D35" s="18">
        <v>0</v>
      </c>
      <c r="E35" s="18">
        <v>320000</v>
      </c>
      <c r="F35" s="18">
        <f t="shared" ref="F35" si="6">F36+F37+F38+F39+F40+F41</f>
        <v>0</v>
      </c>
      <c r="G35" s="19">
        <f>E35/C35</f>
        <v>0.91428571428571426</v>
      </c>
      <c r="H35" s="21"/>
      <c r="I35" s="10"/>
    </row>
    <row r="36" spans="1:9" x14ac:dyDescent="0.25">
      <c r="A36" s="1">
        <v>1</v>
      </c>
      <c r="B36" s="2" t="s">
        <v>38</v>
      </c>
      <c r="C36" s="20"/>
      <c r="D36" s="20"/>
      <c r="E36" s="20"/>
      <c r="F36" s="20"/>
      <c r="G36" s="21"/>
      <c r="H36" s="21"/>
      <c r="I36" s="10"/>
    </row>
    <row r="37" spans="1:9" x14ac:dyDescent="0.25">
      <c r="A37" s="1">
        <f>A36+1</f>
        <v>2</v>
      </c>
      <c r="B37" s="2" t="s">
        <v>39</v>
      </c>
      <c r="C37" s="20"/>
      <c r="D37" s="20"/>
      <c r="E37" s="20"/>
      <c r="F37" s="20"/>
      <c r="G37" s="21"/>
      <c r="H37" s="21"/>
      <c r="I37" s="10"/>
    </row>
    <row r="38" spans="1:9" x14ac:dyDescent="0.25">
      <c r="A38" s="1">
        <f>A37+1</f>
        <v>3</v>
      </c>
      <c r="B38" s="2" t="s">
        <v>40</v>
      </c>
      <c r="C38" s="20"/>
      <c r="D38" s="20"/>
      <c r="E38" s="20"/>
      <c r="F38" s="20"/>
      <c r="G38" s="21"/>
      <c r="H38" s="21"/>
      <c r="I38" s="10"/>
    </row>
    <row r="39" spans="1:9" ht="31.5" x14ac:dyDescent="0.25">
      <c r="A39" s="1">
        <f>A38+1</f>
        <v>4</v>
      </c>
      <c r="B39" s="2" t="s">
        <v>41</v>
      </c>
      <c r="C39" s="20"/>
      <c r="D39" s="20"/>
      <c r="E39" s="20"/>
      <c r="F39" s="20"/>
      <c r="G39" s="21"/>
      <c r="H39" s="21"/>
      <c r="I39" s="10"/>
    </row>
    <row r="40" spans="1:9" ht="31.5" x14ac:dyDescent="0.25">
      <c r="A40" s="1">
        <v>5</v>
      </c>
      <c r="B40" s="2" t="s">
        <v>46</v>
      </c>
      <c r="C40" s="20"/>
      <c r="D40" s="20"/>
      <c r="E40" s="20"/>
      <c r="F40" s="20"/>
      <c r="G40" s="21"/>
      <c r="H40" s="21"/>
      <c r="I40" s="10"/>
    </row>
    <row r="41" spans="1:9" x14ac:dyDescent="0.25">
      <c r="A41" s="1">
        <v>6</v>
      </c>
      <c r="B41" s="2" t="s">
        <v>42</v>
      </c>
      <c r="C41" s="20"/>
      <c r="D41" s="20"/>
      <c r="E41" s="20"/>
      <c r="F41" s="20"/>
      <c r="G41" s="21"/>
      <c r="H41" s="21"/>
      <c r="I41" s="10"/>
    </row>
    <row r="42" spans="1:9" ht="18.600000000000001" customHeight="1" x14ac:dyDescent="0.25">
      <c r="A42" s="27" t="s">
        <v>6</v>
      </c>
      <c r="B42" s="28" t="s">
        <v>43</v>
      </c>
      <c r="C42" s="29"/>
      <c r="D42" s="29"/>
      <c r="E42" s="29"/>
      <c r="F42" s="29"/>
      <c r="G42" s="30"/>
      <c r="H42" s="30"/>
      <c r="I42" s="10"/>
    </row>
    <row r="43" spans="1:9" ht="22.5" customHeight="1" x14ac:dyDescent="0.25">
      <c r="B43" s="31"/>
    </row>
    <row r="44" spans="1:9" x14ac:dyDescent="0.25">
      <c r="B44" s="31"/>
    </row>
    <row r="45" spans="1:9" x14ac:dyDescent="0.25">
      <c r="B45" s="32"/>
    </row>
    <row r="46" spans="1:9" x14ac:dyDescent="0.25">
      <c r="A46" s="33"/>
      <c r="B46" s="31"/>
    </row>
    <row r="47" spans="1:9" x14ac:dyDescent="0.25">
      <c r="A47" s="34"/>
      <c r="B47" s="31"/>
    </row>
    <row r="48" spans="1:9" x14ac:dyDescent="0.25">
      <c r="A48" s="34"/>
      <c r="B48" s="31"/>
    </row>
  </sheetData>
  <mergeCells count="39">
    <mergeCell ref="IN3:IU3"/>
    <mergeCell ref="FD3:FK3"/>
    <mergeCell ref="FL3:FS3"/>
    <mergeCell ref="FT3:GA3"/>
    <mergeCell ref="GB3:GI3"/>
    <mergeCell ref="GJ3:GQ3"/>
    <mergeCell ref="GR3:GY3"/>
    <mergeCell ref="GZ3:HG3"/>
    <mergeCell ref="HH3:HO3"/>
    <mergeCell ref="HP3:HW3"/>
    <mergeCell ref="HX3:IE3"/>
    <mergeCell ref="IF3:IM3"/>
    <mergeCell ref="EV3:FC3"/>
    <mergeCell ref="BL3:BS3"/>
    <mergeCell ref="BT3:CA3"/>
    <mergeCell ref="CB3:CI3"/>
    <mergeCell ref="CJ3:CQ3"/>
    <mergeCell ref="CR3:CY3"/>
    <mergeCell ref="CZ3:DG3"/>
    <mergeCell ref="DH3:DO3"/>
    <mergeCell ref="DP3:DW3"/>
    <mergeCell ref="DX3:EE3"/>
    <mergeCell ref="EF3:EM3"/>
    <mergeCell ref="EN3:EU3"/>
    <mergeCell ref="BD3:BK3"/>
    <mergeCell ref="I3:O3"/>
    <mergeCell ref="G1:H1"/>
    <mergeCell ref="A4:H4"/>
    <mergeCell ref="A5:A7"/>
    <mergeCell ref="B5:B7"/>
    <mergeCell ref="C5:D6"/>
    <mergeCell ref="E5:F6"/>
    <mergeCell ref="G5:H6"/>
    <mergeCell ref="A3:H3"/>
    <mergeCell ref="P3:W3"/>
    <mergeCell ref="X3:AE3"/>
    <mergeCell ref="AF3:AM3"/>
    <mergeCell ref="AN3:AU3"/>
    <mergeCell ref="AV3:BC3"/>
  </mergeCells>
  <pageMargins left="0.5" right="0" top="0.75" bottom="0.5" header="0.3" footer="0.3"/>
  <pageSetup paperSize="9" scale="70" orientation="portrait" r:id="rId1"/>
  <colBreaks count="2" manualBreakCount="2">
    <brk id="8" max="42" man="1"/>
    <brk id="17" max="4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543531-1B4A-4207-8386-FA5675961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06BB30C-4494-413A-AE75-30BD91B1F5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tranthikimtuyen</cp:lastModifiedBy>
  <cp:lastPrinted>2024-11-14T07:44:16Z</cp:lastPrinted>
  <dcterms:created xsi:type="dcterms:W3CDTF">2018-08-22T07:49:45Z</dcterms:created>
  <dcterms:modified xsi:type="dcterms:W3CDTF">2024-11-19T03:34:49Z</dcterms:modified>
</cp:coreProperties>
</file>