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ăm 2024\18. Công Khai Ngân Sách\CKNS\Qúy III 2024\"/>
    </mc:Choice>
  </mc:AlternateContent>
  <bookViews>
    <workbookView xWindow="-120" yWindow="-120" windowWidth="24240" windowHeight="13020"/>
  </bookViews>
  <sheets>
    <sheet name="Biểu 59-CK-NSNN" sheetId="1" r:id="rId1"/>
    <sheet name="Biểu 60-CK-NSNN" sheetId="2" state="hidden" r:id="rId2"/>
    <sheet name="Biểu 61-CK-NSNN" sheetId="3" state="hidden" r:id="rId3"/>
  </sheets>
  <calcPr calcId="191029"/>
</workbook>
</file>

<file path=xl/calcChain.xml><?xml version="1.0" encoding="utf-8"?>
<calcChain xmlns="http://schemas.openxmlformats.org/spreadsheetml/2006/main">
  <c r="E8" i="1" l="1"/>
  <c r="D27" i="2"/>
  <c r="D17" i="2"/>
  <c r="D10" i="2"/>
  <c r="D9" i="2" s="1"/>
  <c r="D8" i="2" s="1"/>
  <c r="D8" i="1" s="1"/>
  <c r="E9" i="3" l="1"/>
  <c r="E10" i="3"/>
  <c r="E11" i="3"/>
  <c r="E13" i="3"/>
  <c r="E14" i="3"/>
  <c r="E16" i="3"/>
  <c r="E17" i="3"/>
  <c r="E29" i="3"/>
  <c r="E30" i="3"/>
  <c r="E31" i="3"/>
  <c r="E32" i="3"/>
  <c r="E8" i="3"/>
  <c r="E29" i="2"/>
  <c r="E9" i="2"/>
  <c r="E11" i="2"/>
  <c r="E12" i="2"/>
  <c r="E13" i="2"/>
  <c r="E14" i="2"/>
  <c r="E15" i="2"/>
  <c r="E16" i="2"/>
  <c r="E17" i="2"/>
  <c r="E19" i="2"/>
  <c r="E20" i="2"/>
  <c r="E21" i="2"/>
  <c r="E22" i="2"/>
  <c r="E23" i="2"/>
  <c r="E24" i="2"/>
  <c r="E25" i="2"/>
  <c r="E37" i="2"/>
  <c r="E8" i="2"/>
  <c r="E27" i="2"/>
  <c r="D22" i="1" l="1"/>
  <c r="D21" i="1"/>
  <c r="D20" i="1"/>
  <c r="D19" i="1"/>
  <c r="F18" i="1"/>
  <c r="D18" i="1"/>
  <c r="F17" i="1"/>
  <c r="D17" i="1"/>
  <c r="F16" i="1"/>
  <c r="D16" i="1"/>
  <c r="F15" i="1"/>
  <c r="D15" i="1"/>
  <c r="F12" i="1"/>
  <c r="D12" i="1"/>
  <c r="F9" i="1"/>
  <c r="F10" i="1" s="1"/>
  <c r="D9" i="1"/>
  <c r="D10" i="1" s="1"/>
  <c r="F8" i="1"/>
  <c r="C22" i="1"/>
  <c r="C21" i="1"/>
  <c r="C20" i="1"/>
  <c r="C19" i="1"/>
  <c r="C18" i="1"/>
  <c r="C17" i="1"/>
  <c r="C16" i="1"/>
  <c r="C15" i="1"/>
  <c r="C12" i="1"/>
  <c r="C10" i="1"/>
  <c r="C9" i="1"/>
  <c r="C8" i="1"/>
  <c r="E22" i="1"/>
  <c r="A17" i="3"/>
  <c r="A18" i="3" s="1"/>
  <c r="A19" i="3" s="1"/>
  <c r="A20" i="3" s="1"/>
  <c r="A21" i="3" s="1"/>
  <c r="A22" i="3" s="1"/>
  <c r="A23" i="3" s="1"/>
  <c r="A24" i="3" s="1"/>
  <c r="A25" i="3" s="1"/>
  <c r="E18" i="1"/>
  <c r="E17" i="1"/>
  <c r="E16" i="1"/>
  <c r="E15" i="1"/>
  <c r="A31" i="2" l="1"/>
  <c r="A32" i="2" s="1"/>
  <c r="A33" i="2" s="1"/>
  <c r="E12" i="1"/>
  <c r="A26" i="2"/>
  <c r="A27" i="2" s="1"/>
  <c r="A24" i="2"/>
  <c r="A11" i="2"/>
  <c r="A12" i="2" s="1"/>
  <c r="A13" i="2" s="1"/>
  <c r="A14" i="2" s="1"/>
  <c r="A15" i="2" s="1"/>
  <c r="A16" i="2" s="1"/>
  <c r="C10" i="2"/>
  <c r="E10" i="2" s="1"/>
  <c r="E9" i="1"/>
  <c r="E10" i="1" s="1"/>
</calcChain>
</file>

<file path=xl/sharedStrings.xml><?xml version="1.0" encoding="utf-8"?>
<sst xmlns="http://schemas.openxmlformats.org/spreadsheetml/2006/main" count="133" uniqueCount="93">
  <si>
    <t>Đơn vị: Triệu đồng</t>
  </si>
  <si>
    <t>STT</t>
  </si>
  <si>
    <t>NỘI DUNG</t>
  </si>
  <si>
    <t>A</t>
  </si>
  <si>
    <t>B</t>
  </si>
  <si>
    <t>I</t>
  </si>
  <si>
    <t>II</t>
  </si>
  <si>
    <t>Thu chuyển nguồn từ năm trước chuyển sang</t>
  </si>
  <si>
    <t>TỔNG CHI NSĐP</t>
  </si>
  <si>
    <t xml:space="preserve">Chi đầu tư phát triển </t>
  </si>
  <si>
    <t>Chi thường xuyên</t>
  </si>
  <si>
    <t>Chi trả nợ lãi các khoản do chính quyền địa phương vay</t>
  </si>
  <si>
    <t>Chi bổ sung quỹ dự trữ tài chính</t>
  </si>
  <si>
    <t>Dự phòng ngân sách</t>
  </si>
  <si>
    <t>C</t>
  </si>
  <si>
    <t>BỘI CHI NSĐP/BỘI THU NSĐP</t>
  </si>
  <si>
    <t>D</t>
  </si>
  <si>
    <t>Thu nội địa</t>
  </si>
  <si>
    <t>Thu viện trợ</t>
  </si>
  <si>
    <t>Biểu số 59/CK-NSNN</t>
  </si>
  <si>
    <t>DỰ TOÁN NĂM</t>
  </si>
  <si>
    <t>CÙNG KỲ NĂM TRƯỚC</t>
  </si>
  <si>
    <t>TỔNG NGUỒN THU NSNN TRÊN ĐỊA BÀN</t>
  </si>
  <si>
    <t>Thu cân đối NSNN</t>
  </si>
  <si>
    <t>Thu từ dầu thô</t>
  </si>
  <si>
    <t>Thu cân đối từ hoạt động xuất khẩu, nhập khẩu</t>
  </si>
  <si>
    <t>Chi cân đối NSĐP</t>
  </si>
  <si>
    <t>Chi từ nguồn bổ sung có mục tiêu từ NSTW cho NSĐP</t>
  </si>
  <si>
    <t>CHI TRẢ NỢ  GỐC</t>
  </si>
  <si>
    <t>Biểu số 60/CK-NSNN</t>
  </si>
  <si>
    <t>TỔNG THU NSNN TRÊN ĐỊA BÀN</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</si>
  <si>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</si>
  <si>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</si>
  <si>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</si>
  <si>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</si>
  <si>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</si>
  <si>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</si>
  <si>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</si>
  <si>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</si>
  <si>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</si>
  <si>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</si>
  <si>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</si>
  <si>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</si>
  <si>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</si>
  <si>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</si>
  <si>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</si>
  <si>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</si>
  <si>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</si>
  <si>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</si>
  <si>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</si>
  <si>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</si>
  <si>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</si>
  <si>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</si>
  <si>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</si>
  <si>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</si>
  <si>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</si>
  <si>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</si>
  <si>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</si>
  <si>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</si>
  <si>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NSĐP ĐƯỢC HƯỞNG THEO PHÂN CẤP</t>
  </si>
  <si>
    <t>Từ các khoản thu phân chia</t>
  </si>
  <si>
    <t>Các khoản thu NSĐP được hưởng 100%</t>
  </si>
  <si>
    <t>Biểu số 61/CK-NSNN</t>
  </si>
  <si>
    <t>CHI CÂN ĐỐI NSĐP</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</si>
  <si>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</si>
  <si>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</si>
  <si>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</si>
  <si>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</si>
  <si>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</si>
  <si>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</si>
  <si>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</si>
  <si>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</si>
  <si>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</si>
  <si>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</si>
  <si>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</si>
  <si>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</si>
  <si>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</si>
  <si>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</si>
  <si>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</si>
  <si>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</si>
  <si>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</si>
  <si>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</si>
  <si>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</si>
  <si>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</si>
  <si>
    <t>UBND TỈNH LÂM ĐỒNG</t>
  </si>
  <si>
    <t>SO SÁNH THỰC HIỆN (%)</t>
  </si>
  <si>
    <t>SO SÁNH  THỰC HIỆN (%)</t>
  </si>
  <si>
    <t xml:space="preserve"> THỰC HIỆN QUÝ
 III NĂM 2024</t>
  </si>
  <si>
    <t>CÂN ĐỐI NGÂN SÁCH ĐỊA PHƯƠNG QUÝ III NĂM 2024</t>
  </si>
  <si>
    <t>THỰC HIỆN CHI NGÂN SÁCH ĐỊA PHƯƠNG QUÝ III NĂM 2024</t>
  </si>
  <si>
    <t xml:space="preserve"> THỰC HIỆN QUÝ 
III NĂM 2024</t>
  </si>
  <si>
    <t xml:space="preserve"> THỰC HIỆN QUÝ III NĂM 2024</t>
  </si>
  <si>
    <t>THỰC HIỆN THU NGÂN SÁCH NHÀ NƯỚC QUÝ III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</si>
</sst>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_(@_)"/>
    <numFmt numFmtId="165" formatCode="#,##0;\-#,##0"/>
  </numFmts>
  <fonts count="34">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sz val="12"/>
      <name val="Times New Roman"/>
      <family val="1"/>
      <charset val="163"/>
    </font>
    <font>
      <b/>
      <sz val="12"/>
      <name val="Times New Romanh"/>
    </font>
    <font>
      <sz val="13"/>
      <name val=".VnTime"/>
      <family val="2"/>
    </font>
    <font>
      <sz val="11"/>
      <name val="Times New Roman"/>
      <family val="1"/>
      <charset val="163"/>
    </font>
    <font>
      <b/>
      <u/>
      <sz val="12"/>
      <name val="Times New Roman"/>
      <family val="1"/>
    </font>
    <font>
      <i/>
      <sz val="11"/>
      <name val="Times New Roman"/>
      <family val="1"/>
    </font>
    <font>
      <b/>
      <sz val="12"/>
      <name val="Times New Romanh"/>
      <charset val="163"/>
    </font>
    <font>
      <sz val="10"/>
      <name val=".VnArial Narrow"/>
      <family val="2"/>
    </font>
    <font>
      <sz val="11"/>
      <color theme="1"/>
      <name val="Calibri"/>
      <family val="2"/>
      <charset val="163"/>
      <scheme val="minor"/>
    </font>
    <font>
      <i/>
      <sz val="12"/>
      <name val="Times New Roman"/>
      <family val="1"/>
      <charset val="163"/>
    </font>
    <font>
      <b/>
      <sz val="12"/>
      <name val="Times New Roman"/>
      <family val="1"/>
      <charset val="163"/>
    </font>
    <font>
      <b/>
      <u/>
      <sz val="12"/>
      <name val="Times New Roman"/>
      <family val="1"/>
      <charset val="163"/>
    </font>
    <font>
      <b/>
      <sz val="11"/>
      <name val="Times New Roman"/>
      <family val="1"/>
    </font>
    <font>
      <sz val="12"/>
      <color indexed="62"/>
      <name val="Times New Roman"/>
      <family val="1"/>
      <charset val="163"/>
    </font>
    <font>
      <b/>
      <sz val="12"/>
      <color indexed="62"/>
      <name val="Times New Roman"/>
      <family val="1"/>
    </font>
    <font>
      <b/>
      <sz val="12"/>
      <name val="Times New Roman h"/>
    </font>
    <font>
      <sz val="14"/>
      <name val="Times New Roman"/>
      <family val="1"/>
      <charset val="163"/>
    </font>
    <font>
      <i/>
      <sz val="14"/>
      <name val="Times New Roman"/>
      <family val="1"/>
      <charset val="163"/>
    </font>
    <font>
      <sz val="11"/>
      <color theme="1"/>
      <name val="Calibri"/>
      <family val="2"/>
      <scheme val="minor"/>
    </font>
    <font>
      <sz val="8"/>
      <color rgb="FFFF0000"/>
      <name val="Arial"/>
      <family val="2"/>
    </font>
  </fonts>
  <fills count="3">
    <fill>
      <patternFill patternType="none"/>
    </fill>
    <fill>
      <patternFill patternType="gray125"/>
    </fill>
    <fill>
      <patternFill patternType="solid">
        <fgColor rgb="FFFFFFFF"/>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979991"/>
      </left>
      <right/>
      <top style="thin">
        <color rgb="FF979991"/>
      </top>
      <bottom style="thin">
        <color rgb="FF979991"/>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6" fillId="0" borderId="0" applyFont="0" applyFill="0" applyBorder="0" applyAlignment="0" applyProtection="0"/>
    <xf numFmtId="0" fontId="12" fillId="0" borderId="0"/>
    <xf numFmtId="0" fontId="13" fillId="0" borderId="0"/>
    <xf numFmtId="0" fontId="2" fillId="0" borderId="0"/>
    <xf numFmtId="0" fontId="22" fillId="0" borderId="0"/>
    <xf numFmtId="0" fontId="12" fillId="0" borderId="0"/>
    <xf numFmtId="0" fontId="17" fillId="0" borderId="0"/>
    <xf numFmtId="0" fontId="1" fillId="0" borderId="0"/>
    <xf numFmtId="9" fontId="32" fillId="0" borderId="0" applyFont="0" applyFill="0" applyBorder="0" applyAlignment="0" applyProtection="0"/>
  </cellStyleXfs>
  <cellXfs count="86">
    <xf numFmtId="0" fontId="0" fillId="0" borderId="0" xfId="0"/>
    <xf numFmtId="0" fontId="4" fillId="0" borderId="0" xfId="0" applyFont="1"/>
    <xf numFmtId="0" fontId="4" fillId="0" borderId="0" xfId="0" applyFont="1" applyAlignment="1">
      <alignment horizontal="centerContinuous"/>
    </xf>
    <xf numFmtId="0" fontId="3" fillId="0" borderId="0" xfId="0" applyFont="1"/>
    <xf numFmtId="0" fontId="5" fillId="0" borderId="0" xfId="0" applyFont="1" applyAlignment="1">
      <alignment vertical="center" wrapText="1"/>
    </xf>
    <xf numFmtId="0" fontId="10" fillId="0" borderId="0" xfId="0" applyFont="1"/>
    <xf numFmtId="0" fontId="9" fillId="0" borderId="0" xfId="0" applyFont="1"/>
    <xf numFmtId="0" fontId="8" fillId="0" borderId="0" xfId="0" applyFont="1"/>
    <xf numFmtId="0" fontId="8" fillId="0" borderId="0" xfId="0" applyFont="1" applyAlignment="1">
      <alignment horizontal="centerContinuous"/>
    </xf>
    <xf numFmtId="0" fontId="11" fillId="0" borderId="0" xfId="0" applyFont="1" applyAlignment="1">
      <alignment horizontal="centerContinuous"/>
    </xf>
    <xf numFmtId="0" fontId="7" fillId="0" borderId="0" xfId="0" applyFont="1"/>
    <xf numFmtId="0" fontId="19" fillId="0" borderId="0" xfId="0" applyFont="1" applyAlignment="1">
      <alignment horizontal="right"/>
    </xf>
    <xf numFmtId="0" fontId="5" fillId="0" borderId="0" xfId="0" applyFont="1" applyAlignment="1">
      <alignment horizontal="center" vertical="center" wrapText="1"/>
    </xf>
    <xf numFmtId="0" fontId="5" fillId="0" borderId="0" xfId="0" applyFont="1" applyAlignment="1">
      <alignment horizontal="right"/>
    </xf>
    <xf numFmtId="0" fontId="4" fillId="0" borderId="0" xfId="0" applyFont="1" applyAlignment="1">
      <alignment horizontal="center"/>
    </xf>
    <xf numFmtId="0" fontId="8" fillId="0" borderId="0" xfId="0" applyFont="1" applyAlignment="1">
      <alignment horizontal="left"/>
    </xf>
    <xf numFmtId="0" fontId="3" fillId="0" borderId="0" xfId="0" applyFont="1" applyAlignment="1">
      <alignment horizontal="centerContinuous"/>
    </xf>
    <xf numFmtId="0" fontId="4" fillId="0" borderId="0" xfId="0" applyFont="1" applyAlignment="1">
      <alignment horizontal="centerContinuous" wrapText="1"/>
    </xf>
    <xf numFmtId="0" fontId="14" fillId="0" borderId="0" xfId="0" applyFont="1" applyAlignment="1">
      <alignment vertical="center"/>
    </xf>
    <xf numFmtId="0" fontId="23" fillId="0" borderId="0" xfId="0" applyFont="1" applyAlignment="1">
      <alignment horizontal="centerContinuous" vertical="center"/>
    </xf>
    <xf numFmtId="0" fontId="26" fillId="0" borderId="0" xfId="0" applyFont="1" applyAlignment="1">
      <alignment vertical="center"/>
    </xf>
    <xf numFmtId="0" fontId="9" fillId="0" borderId="0" xfId="0" quotePrefix="1" applyFont="1" applyAlignment="1">
      <alignment horizontal="left"/>
    </xf>
    <xf numFmtId="0" fontId="10" fillId="0" borderId="0" xfId="4" applyFont="1"/>
    <xf numFmtId="0" fontId="3" fillId="0" borderId="0" xfId="0" applyFont="1" applyAlignment="1">
      <alignment horizontal="right"/>
    </xf>
    <xf numFmtId="0" fontId="9" fillId="0" borderId="0" xfId="0" applyFont="1" applyAlignment="1">
      <alignment horizontal="left"/>
    </xf>
    <xf numFmtId="0" fontId="30" fillId="0" borderId="0" xfId="0" applyFont="1"/>
    <xf numFmtId="0" fontId="31" fillId="0" borderId="0" xfId="0" applyFont="1"/>
    <xf numFmtId="0" fontId="10" fillId="0" borderId="0" xfId="0" applyFont="1" applyAlignment="1">
      <alignment horizontal="right"/>
    </xf>
    <xf numFmtId="0" fontId="6" fillId="0" borderId="2" xfId="6" applyFont="1" applyBorder="1" applyAlignment="1">
      <alignment horizontal="center" vertical="center" wrapText="1"/>
    </xf>
    <xf numFmtId="14" fontId="6" fillId="0" borderId="2" xfId="6" applyNumberFormat="1" applyFont="1" applyBorder="1" applyAlignment="1">
      <alignment horizontal="center" vertical="center" wrapText="1"/>
    </xf>
    <xf numFmtId="0" fontId="4" fillId="0" borderId="2" xfId="0" applyFont="1" applyBorder="1" applyAlignment="1">
      <alignment horizontal="center"/>
    </xf>
    <xf numFmtId="0" fontId="4" fillId="0" borderId="2" xfId="0" applyFont="1" applyBorder="1"/>
    <xf numFmtId="3" fontId="18" fillId="0" borderId="2" xfId="0" applyNumberFormat="1" applyFont="1" applyBorder="1"/>
    <xf numFmtId="3" fontId="4" fillId="0" borderId="2" xfId="0" applyNumberFormat="1" applyFont="1" applyBorder="1"/>
    <xf numFmtId="0" fontId="3" fillId="0" borderId="2" xfId="0" applyFont="1" applyBorder="1" applyAlignment="1">
      <alignment horizontal="center"/>
    </xf>
    <xf numFmtId="0" fontId="3" fillId="0" borderId="2" xfId="0" applyFont="1" applyBorder="1"/>
    <xf numFmtId="3" fontId="3" fillId="0" borderId="2" xfId="0" applyNumberFormat="1" applyFont="1" applyBorder="1"/>
    <xf numFmtId="0" fontId="3" fillId="0" borderId="2" xfId="0" applyFont="1" applyBorder="1" applyAlignment="1">
      <alignment horizontal="center" vertical="center"/>
    </xf>
    <xf numFmtId="0" fontId="3" fillId="0" borderId="2" xfId="0" applyFont="1" applyBorder="1" applyAlignment="1">
      <alignment horizontal="justify" wrapText="1"/>
    </xf>
    <xf numFmtId="0" fontId="3" fillId="0" borderId="2" xfId="0" applyFont="1" applyBorder="1" applyAlignment="1">
      <alignment horizontal="left" wrapText="1"/>
    </xf>
    <xf numFmtId="0" fontId="14" fillId="0" borderId="2" xfId="0" applyFont="1" applyBorder="1"/>
    <xf numFmtId="0" fontId="24" fillId="0" borderId="2" xfId="0" applyFont="1" applyBorder="1" applyAlignment="1">
      <alignment horizontal="center"/>
    </xf>
    <xf numFmtId="0" fontId="24" fillId="0" borderId="2" xfId="0" applyFont="1" applyBorder="1" applyAlignment="1">
      <alignment horizontal="left" wrapText="1"/>
    </xf>
    <xf numFmtId="0" fontId="4" fillId="0" borderId="2" xfId="0" applyFont="1" applyBorder="1" applyAlignment="1">
      <alignment horizontal="center" vertical="center"/>
    </xf>
    <xf numFmtId="0" fontId="29" fillId="0" borderId="2" xfId="0" applyFont="1" applyBorder="1" applyAlignment="1">
      <alignment wrapText="1"/>
    </xf>
    <xf numFmtId="0" fontId="14" fillId="0" borderId="2" xfId="0" applyFont="1" applyBorder="1" applyAlignment="1">
      <alignment horizontal="center"/>
    </xf>
    <xf numFmtId="0" fontId="24" fillId="0" borderId="2" xfId="0" applyFont="1" applyBorder="1" applyAlignment="1">
      <alignment horizontal="center" vertical="center"/>
    </xf>
    <xf numFmtId="0" fontId="24" fillId="0" borderId="2" xfId="0" applyFont="1" applyBorder="1" applyAlignment="1">
      <alignment horizontal="left" vertical="center" wrapText="1"/>
    </xf>
    <xf numFmtId="3" fontId="25" fillId="0" borderId="2" xfId="0" applyNumberFormat="1" applyFont="1" applyBorder="1" applyAlignment="1">
      <alignment vertical="center"/>
    </xf>
    <xf numFmtId="3" fontId="24" fillId="0" borderId="2" xfId="0" applyNumberFormat="1" applyFont="1" applyBorder="1" applyAlignment="1">
      <alignment vertical="center"/>
    </xf>
    <xf numFmtId="3" fontId="14" fillId="0" borderId="2" xfId="0" applyNumberFormat="1" applyFont="1" applyBorder="1" applyAlignment="1">
      <alignment vertical="center"/>
    </xf>
    <xf numFmtId="3" fontId="3" fillId="0" borderId="2" xfId="0" applyNumberFormat="1" applyFont="1" applyBorder="1" applyAlignment="1">
      <alignment vertical="center"/>
    </xf>
    <xf numFmtId="0" fontId="5" fillId="0" borderId="2" xfId="0" quotePrefix="1" applyFont="1" applyBorder="1" applyAlignment="1">
      <alignment horizontal="center"/>
    </xf>
    <xf numFmtId="0" fontId="5" fillId="0" borderId="2" xfId="0" applyFont="1" applyBorder="1"/>
    <xf numFmtId="3" fontId="4" fillId="0" borderId="2" xfId="0" applyNumberFormat="1" applyFont="1" applyBorder="1" applyAlignment="1">
      <alignment vertical="center"/>
    </xf>
    <xf numFmtId="3" fontId="27" fillId="0" borderId="2" xfId="0" applyNumberFormat="1" applyFont="1" applyBorder="1" applyAlignment="1">
      <alignment vertical="center"/>
    </xf>
    <xf numFmtId="3" fontId="28" fillId="0" borderId="2" xfId="0" applyNumberFormat="1" applyFont="1" applyBorder="1" applyAlignment="1">
      <alignment vertical="center"/>
    </xf>
    <xf numFmtId="0" fontId="24" fillId="0" borderId="2" xfId="0" applyFont="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15" fillId="0" borderId="2" xfId="0" applyFont="1" applyBorder="1"/>
    <xf numFmtId="0" fontId="20" fillId="0" borderId="2" xfId="0" applyFont="1" applyBorder="1"/>
    <xf numFmtId="9" fontId="25" fillId="0" borderId="2" xfId="11" applyFont="1" applyFill="1" applyBorder="1" applyAlignment="1">
      <alignment vertical="center"/>
    </xf>
    <xf numFmtId="9" fontId="24" fillId="0" borderId="2" xfId="11" applyFont="1" applyFill="1" applyBorder="1" applyAlignment="1">
      <alignment vertical="center"/>
    </xf>
    <xf numFmtId="9" fontId="3" fillId="0" borderId="2" xfId="11" applyFont="1" applyFill="1" applyBorder="1" applyAlignment="1">
      <alignment vertical="center"/>
    </xf>
    <xf numFmtId="9" fontId="4" fillId="0" borderId="2" xfId="11" applyFont="1" applyFill="1" applyBorder="1" applyAlignment="1">
      <alignment vertical="center"/>
    </xf>
    <xf numFmtId="9" fontId="4" fillId="0" borderId="2" xfId="11" applyFont="1" applyFill="1" applyBorder="1"/>
    <xf numFmtId="9" fontId="3" fillId="0" borderId="2" xfId="11" applyFont="1" applyFill="1" applyBorder="1"/>
    <xf numFmtId="9" fontId="18" fillId="0" borderId="2" xfId="11" applyFont="1" applyFill="1" applyBorder="1" applyAlignment="1">
      <alignment horizontal="right"/>
    </xf>
    <xf numFmtId="9" fontId="3" fillId="0" borderId="2" xfId="11" applyFont="1" applyFill="1" applyBorder="1" applyAlignment="1">
      <alignment horizontal="right"/>
    </xf>
    <xf numFmtId="9" fontId="4" fillId="0" borderId="2" xfId="11" applyFont="1" applyFill="1" applyBorder="1" applyAlignment="1">
      <alignment horizontal="right"/>
    </xf>
    <xf numFmtId="165" fontId="33" fillId="2" borderId="4" xfId="0" applyNumberFormat="1" applyFont="1" applyFill="1" applyBorder="1" applyAlignment="1">
      <alignment horizontal="right" vertical="center" wrapText="1"/>
    </xf>
    <xf numFmtId="3" fontId="10" fillId="0" borderId="0" xfId="0" applyNumberFormat="1" applyFont="1"/>
    <xf numFmtId="165" fontId="10" fillId="0" borderId="0" xfId="0" applyNumberFormat="1" applyFont="1"/>
    <xf numFmtId="0" fontId="4"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9" fillId="0" borderId="3" xfId="0" applyFont="1" applyBorder="1" applyAlignment="1">
      <alignment horizontal="left"/>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6" fillId="0" borderId="2" xfId="6" applyFont="1" applyBorder="1" applyAlignment="1">
      <alignment horizontal="center" vertical="center" wrapText="1"/>
    </xf>
    <xf numFmtId="0" fontId="4" fillId="0" borderId="0" xfId="0" applyFont="1" applyAlignment="1">
      <alignment horizontal="center" wrapText="1"/>
    </xf>
    <xf numFmtId="0" fontId="19" fillId="0" borderId="0" xfId="0" applyFont="1" applyAlignment="1">
      <alignment horizontal="right"/>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workbookViewId="0">
      <selection activeCell="B17" sqref="B17"/>
    </sheetView>
  </sheetViews>
  <sheetFormatPr defaultColWidth="12.85546875" defaultRowHeight="15.75"/>
  <cols>
    <col min="1" max="1" width="7.28515625" style="3" customWidth="1"/>
    <col min="2" max="2" width="68" style="3" customWidth="1"/>
    <col min="3" max="4" width="16.28515625" style="3" customWidth="1"/>
    <col min="5" max="6" width="13.42578125" style="3" customWidth="1"/>
    <col min="7" max="16384" width="12.85546875" style="3"/>
  </cols>
  <sheetData>
    <row r="1" spans="1:14" ht="21" customHeight="1">
      <c r="A1" s="1" t="s">
        <v>84</v>
      </c>
      <c r="B1" s="1"/>
      <c r="C1" s="1"/>
      <c r="D1" s="75" t="s">
        <v>19</v>
      </c>
      <c r="E1" s="76"/>
      <c r="F1" s="76"/>
    </row>
    <row r="2" spans="1:14" ht="33" customHeight="1">
      <c r="A2" s="2" t="s">
        <v>88</v>
      </c>
      <c r="B2" s="8"/>
      <c r="C2" s="9"/>
      <c r="D2" s="9"/>
      <c r="E2" s="9"/>
      <c r="F2" s="9"/>
    </row>
    <row r="3" spans="1:14" ht="12.75" customHeight="1">
      <c r="A3" s="77"/>
      <c r="B3" s="77"/>
      <c r="C3" s="77"/>
      <c r="D3" s="77"/>
      <c r="E3" s="77"/>
      <c r="F3" s="77"/>
      <c r="G3" s="4"/>
      <c r="H3" s="4"/>
      <c r="I3" s="4"/>
      <c r="J3" s="4"/>
      <c r="K3" s="4"/>
      <c r="L3" s="4"/>
      <c r="M3" s="4"/>
      <c r="N3" s="4"/>
    </row>
    <row r="4" spans="1:14" ht="19.5" customHeight="1">
      <c r="A4" s="12"/>
      <c r="B4" s="12"/>
      <c r="C4" s="12"/>
      <c r="D4" s="12"/>
      <c r="E4" s="12"/>
      <c r="F4" s="11" t="s">
        <v>0</v>
      </c>
      <c r="G4" s="13"/>
      <c r="H4" s="13"/>
      <c r="I4" s="13"/>
      <c r="J4" s="4"/>
      <c r="K4" s="4"/>
      <c r="L4" s="4"/>
      <c r="M4" s="4"/>
      <c r="N4" s="4"/>
    </row>
    <row r="5" spans="1:14" s="10" customFormat="1" ht="33" customHeight="1">
      <c r="A5" s="78" t="s">
        <v>1</v>
      </c>
      <c r="B5" s="78" t="s">
        <v>2</v>
      </c>
      <c r="C5" s="78" t="s">
        <v>20</v>
      </c>
      <c r="D5" s="78" t="s">
        <v>87</v>
      </c>
      <c r="E5" s="78" t="s">
        <v>86</v>
      </c>
      <c r="F5" s="78"/>
    </row>
    <row r="6" spans="1:14" s="10" customFormat="1" ht="16.5">
      <c r="A6" s="79"/>
      <c r="B6" s="79"/>
      <c r="C6" s="79"/>
      <c r="D6" s="79"/>
      <c r="E6" s="78" t="s">
        <v>20</v>
      </c>
      <c r="F6" s="78" t="s">
        <v>21</v>
      </c>
    </row>
    <row r="7" spans="1:14" s="10" customFormat="1" ht="30.75" customHeight="1">
      <c r="A7" s="79"/>
      <c r="B7" s="79"/>
      <c r="C7" s="79"/>
      <c r="D7" s="79"/>
      <c r="E7" s="78"/>
      <c r="F7" s="78"/>
    </row>
    <row r="8" spans="1:14" s="5" customFormat="1" ht="24.95" customHeight="1">
      <c r="A8" s="30" t="s">
        <v>3</v>
      </c>
      <c r="B8" s="61" t="s">
        <v>22</v>
      </c>
      <c r="C8" s="33">
        <f>'Biểu 60-CK-NSNN'!C8</f>
        <v>14150000</v>
      </c>
      <c r="D8" s="33">
        <f>'Biểu 60-CK-NSNN'!D8</f>
        <v>9674914</v>
      </c>
      <c r="E8" s="67">
        <f>'Biểu 60-CK-NSNN'!E8</f>
        <v>0.68373950530035332</v>
      </c>
      <c r="F8" s="67">
        <f>'Biểu 60-CK-NSNN'!F8</f>
        <v>1.0497000000000001</v>
      </c>
    </row>
    <row r="9" spans="1:14" s="5" customFormat="1" ht="24.95" customHeight="1">
      <c r="A9" s="30" t="s">
        <v>5</v>
      </c>
      <c r="B9" s="31" t="s">
        <v>23</v>
      </c>
      <c r="C9" s="33">
        <f>'Biểu 60-CK-NSNN'!C9</f>
        <v>13800000</v>
      </c>
      <c r="D9" s="33">
        <f>'Biểu 60-CK-NSNN'!D9</f>
        <v>9469809</v>
      </c>
      <c r="E9" s="67">
        <f>'Biểu 60-CK-NSNN'!E9</f>
        <v>0.68621804347826088</v>
      </c>
      <c r="F9" s="67">
        <f>'Biểu 60-CK-NSNN'!F9</f>
        <v>1.0528</v>
      </c>
    </row>
    <row r="10" spans="1:14" s="5" customFormat="1" ht="24.95" customHeight="1">
      <c r="A10" s="45">
        <v>1</v>
      </c>
      <c r="B10" s="40" t="s">
        <v>17</v>
      </c>
      <c r="C10" s="36">
        <f>'Biểu 60-CK-NSNN'!C9</f>
        <v>13800000</v>
      </c>
      <c r="D10" s="36">
        <f>D9</f>
        <v>9469809</v>
      </c>
      <c r="E10" s="68">
        <f>E9</f>
        <v>0.68621804347826088</v>
      </c>
      <c r="F10" s="68">
        <f>F9</f>
        <v>1.0528</v>
      </c>
    </row>
    <row r="11" spans="1:14" s="5" customFormat="1" ht="24.95" customHeight="1">
      <c r="A11" s="45">
        <v>2</v>
      </c>
      <c r="B11" s="40" t="s">
        <v>24</v>
      </c>
      <c r="C11" s="36"/>
      <c r="D11" s="36"/>
      <c r="E11" s="68"/>
      <c r="F11" s="68"/>
    </row>
    <row r="12" spans="1:14" s="5" customFormat="1" ht="24.95" customHeight="1">
      <c r="A12" s="45">
        <v>3</v>
      </c>
      <c r="B12" s="40" t="s">
        <v>25</v>
      </c>
      <c r="C12" s="36">
        <f>'Biểu 60-CK-NSNN'!C29</f>
        <v>350000</v>
      </c>
      <c r="D12" s="36">
        <f>'Biểu 60-CK-NSNN'!D29</f>
        <v>205105</v>
      </c>
      <c r="E12" s="68">
        <f>'Biểu 60-CK-NSNN'!E29</f>
        <v>0.58601428571428571</v>
      </c>
      <c r="F12" s="68">
        <f>'Biểu 60-CK-NSNN'!F29</f>
        <v>0.81</v>
      </c>
      <c r="G12" s="73"/>
    </row>
    <row r="13" spans="1:14" s="5" customFormat="1" ht="24.95" customHeight="1">
      <c r="A13" s="45">
        <v>4</v>
      </c>
      <c r="B13" s="40" t="s">
        <v>18</v>
      </c>
      <c r="C13" s="36"/>
      <c r="D13" s="36"/>
      <c r="E13" s="68"/>
      <c r="F13" s="68"/>
    </row>
    <row r="14" spans="1:14" s="5" customFormat="1" ht="24.95" customHeight="1">
      <c r="A14" s="30" t="s">
        <v>6</v>
      </c>
      <c r="B14" s="31" t="s">
        <v>7</v>
      </c>
      <c r="C14" s="36"/>
      <c r="D14" s="36"/>
      <c r="E14" s="68"/>
      <c r="F14" s="68"/>
    </row>
    <row r="15" spans="1:14" s="5" customFormat="1" ht="24.95" customHeight="1">
      <c r="A15" s="30" t="s">
        <v>4</v>
      </c>
      <c r="B15" s="62" t="s">
        <v>8</v>
      </c>
      <c r="C15" s="33">
        <f>'Biểu 61-CK-NSNN'!C8</f>
        <v>19471302</v>
      </c>
      <c r="D15" s="33">
        <f>'Biểu 61-CK-NSNN'!D8</f>
        <v>11428371</v>
      </c>
      <c r="E15" s="67">
        <f>'Biểu 61-CK-NSNN'!E8</f>
        <v>0.58693409408369301</v>
      </c>
      <c r="F15" s="67">
        <f>'Biểu 61-CK-NSNN'!F8</f>
        <v>0.93500000000000005</v>
      </c>
    </row>
    <row r="16" spans="1:14" s="5" customFormat="1" ht="24.95" customHeight="1">
      <c r="A16" s="30" t="s">
        <v>5</v>
      </c>
      <c r="B16" s="31" t="s">
        <v>26</v>
      </c>
      <c r="C16" s="33">
        <f>'Biểu 61-CK-NSNN'!C9</f>
        <v>17393530</v>
      </c>
      <c r="D16" s="33">
        <f>'Biểu 61-CK-NSNN'!D9</f>
        <v>8680842</v>
      </c>
      <c r="E16" s="67">
        <f>'Biểu 61-CK-NSNN'!E9</f>
        <v>0.4990845446553977</v>
      </c>
      <c r="F16" s="67">
        <f>'Biểu 61-CK-NSNN'!F9</f>
        <v>1.034</v>
      </c>
    </row>
    <row r="17" spans="1:6" s="5" customFormat="1" ht="24.95" customHeight="1">
      <c r="A17" s="34">
        <v>1</v>
      </c>
      <c r="B17" s="35" t="s">
        <v>9</v>
      </c>
      <c r="C17" s="36">
        <f>'Biểu 61-CK-NSNN'!C10</f>
        <v>5481651</v>
      </c>
      <c r="D17" s="36">
        <f>'Biểu 61-CK-NSNN'!D10</f>
        <v>1761407</v>
      </c>
      <c r="E17" s="68">
        <f>'Biểu 61-CK-NSNN'!E10</f>
        <v>0.32132782623337386</v>
      </c>
      <c r="F17" s="68">
        <f>'Biểu 61-CK-NSNN'!F10</f>
        <v>0.71389999999999998</v>
      </c>
    </row>
    <row r="18" spans="1:6" s="5" customFormat="1" ht="24.95" customHeight="1">
      <c r="A18" s="34">
        <v>2</v>
      </c>
      <c r="B18" s="35" t="s">
        <v>10</v>
      </c>
      <c r="C18" s="36">
        <f>'Biểu 61-CK-NSNN'!C14</f>
        <v>11076835</v>
      </c>
      <c r="D18" s="36">
        <f>'Biểu 61-CK-NSNN'!D14</f>
        <v>6919435</v>
      </c>
      <c r="E18" s="68">
        <f>'Biểu 61-CK-NSNN'!E14</f>
        <v>0.62467618232103306</v>
      </c>
      <c r="F18" s="68">
        <f>'Biểu 61-CK-NSNN'!F14</f>
        <v>1.1672</v>
      </c>
    </row>
    <row r="19" spans="1:6" s="5" customFormat="1" ht="24.95" customHeight="1">
      <c r="A19" s="34">
        <v>3</v>
      </c>
      <c r="B19" s="35" t="s">
        <v>11</v>
      </c>
      <c r="C19" s="36">
        <f>'Biểu 61-CK-NSNN'!C26</f>
        <v>1600</v>
      </c>
      <c r="D19" s="36">
        <f>'Biểu 61-CK-NSNN'!D26</f>
        <v>0</v>
      </c>
      <c r="E19" s="68"/>
      <c r="F19" s="68"/>
    </row>
    <row r="20" spans="1:6" s="5" customFormat="1" ht="24.95" customHeight="1">
      <c r="A20" s="34">
        <v>4</v>
      </c>
      <c r="B20" s="35" t="s">
        <v>12</v>
      </c>
      <c r="C20" s="36">
        <f>'Biểu 61-CK-NSNN'!C27</f>
        <v>1300</v>
      </c>
      <c r="D20" s="36">
        <f>'Biểu 61-CK-NSNN'!D27</f>
        <v>0</v>
      </c>
      <c r="E20" s="68"/>
      <c r="F20" s="68"/>
    </row>
    <row r="21" spans="1:6" s="5" customFormat="1" ht="24.95" customHeight="1">
      <c r="A21" s="34">
        <v>5</v>
      </c>
      <c r="B21" s="35" t="s">
        <v>13</v>
      </c>
      <c r="C21" s="36">
        <f>'Biểu 61-CK-NSNN'!C28</f>
        <v>351600</v>
      </c>
      <c r="D21" s="36">
        <f>'Biểu 61-CK-NSNN'!D28</f>
        <v>0</v>
      </c>
      <c r="E21" s="68"/>
      <c r="F21" s="68"/>
    </row>
    <row r="22" spans="1:6" s="5" customFormat="1" ht="24.95" customHeight="1">
      <c r="A22" s="30" t="s">
        <v>6</v>
      </c>
      <c r="B22" s="31" t="s">
        <v>27</v>
      </c>
      <c r="C22" s="33">
        <f>'Biểu 61-CK-NSNN'!C29</f>
        <v>2077772</v>
      </c>
      <c r="D22" s="33">
        <f>'Biểu 61-CK-NSNN'!D29</f>
        <v>554784</v>
      </c>
      <c r="E22" s="67">
        <f>'Biểu 61-CK-NSNN'!E29</f>
        <v>0.26700908473114471</v>
      </c>
      <c r="F22" s="67"/>
    </row>
    <row r="23" spans="1:6" s="5" customFormat="1" ht="24.95" customHeight="1">
      <c r="A23" s="30" t="s">
        <v>14</v>
      </c>
      <c r="B23" s="62" t="s">
        <v>15</v>
      </c>
      <c r="C23" s="36"/>
      <c r="D23" s="36"/>
      <c r="E23" s="68"/>
      <c r="F23" s="68"/>
    </row>
    <row r="24" spans="1:6" s="7" customFormat="1" ht="24.95" customHeight="1">
      <c r="A24" s="30" t="s">
        <v>16</v>
      </c>
      <c r="B24" s="62" t="s">
        <v>28</v>
      </c>
      <c r="C24" s="33"/>
      <c r="D24" s="33"/>
      <c r="E24" s="67"/>
      <c r="F24" s="67"/>
    </row>
    <row r="25" spans="1:6" ht="19.5" customHeight="1">
      <c r="A25" s="6"/>
      <c r="B25" s="6"/>
      <c r="C25" s="5"/>
      <c r="D25" s="5"/>
      <c r="E25" s="5"/>
      <c r="F25" s="5"/>
    </row>
    <row r="26" spans="1:6" ht="18.75">
      <c r="A26" s="5"/>
      <c r="B26" s="6"/>
      <c r="C26" s="5"/>
      <c r="D26" s="5"/>
      <c r="E26" s="5"/>
      <c r="F26" s="5"/>
    </row>
    <row r="27" spans="1:6" ht="11.25" customHeight="1">
      <c r="A27" s="5"/>
      <c r="B27" s="5"/>
      <c r="C27" s="5"/>
      <c r="D27" s="5"/>
      <c r="E27" s="5"/>
      <c r="F27" s="5"/>
    </row>
    <row r="28" spans="1:6" ht="18.75">
      <c r="A28" s="5"/>
      <c r="B28" s="5"/>
      <c r="C28" s="5"/>
      <c r="D28" s="5"/>
      <c r="E28" s="5"/>
      <c r="F28" s="5"/>
    </row>
    <row r="29" spans="1:6" ht="18.75">
      <c r="A29" s="5"/>
      <c r="B29" s="5"/>
      <c r="C29" s="5"/>
      <c r="D29" s="5"/>
      <c r="E29" s="5"/>
      <c r="F29" s="5"/>
    </row>
    <row r="30" spans="1:6" ht="18.75">
      <c r="A30" s="5"/>
      <c r="B30" s="5"/>
      <c r="C30" s="5"/>
      <c r="D30" s="5"/>
      <c r="E30" s="5"/>
      <c r="F30" s="5"/>
    </row>
    <row r="31" spans="1:6" ht="18.75">
      <c r="A31" s="5"/>
      <c r="B31" s="5"/>
      <c r="C31" s="5"/>
      <c r="D31" s="5"/>
      <c r="E31" s="5"/>
      <c r="F31" s="5"/>
    </row>
    <row r="32" spans="1:6" ht="18.75">
      <c r="A32" s="5"/>
      <c r="B32" s="5"/>
      <c r="C32" s="5"/>
      <c r="D32" s="5"/>
      <c r="E32" s="5"/>
      <c r="F32" s="5"/>
    </row>
    <row r="33" spans="1:6" ht="18.75">
      <c r="A33" s="5"/>
      <c r="B33" s="5"/>
      <c r="C33" s="5"/>
      <c r="D33" s="5"/>
      <c r="E33" s="5"/>
      <c r="F33" s="5"/>
    </row>
  </sheetData>
  <mergeCells count="9">
    <mergeCell ref="D1:F1"/>
    <mergeCell ref="A3:F3"/>
    <mergeCell ref="A5:A7"/>
    <mergeCell ref="B5:B7"/>
    <mergeCell ref="C5:C7"/>
    <mergeCell ref="D5:D7"/>
    <mergeCell ref="E5:F5"/>
    <mergeCell ref="E6:E7"/>
    <mergeCell ref="F6:F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sqref="A1:XFD1048576"/>
    </sheetView>
  </sheetViews>
  <sheetFormatPr defaultColWidth="12.85546875" defaultRowHeight="15.75"/>
  <cols>
    <col min="1" max="1" width="7.28515625" style="3" customWidth="1"/>
    <col min="2" max="2" width="79.28515625" style="3" customWidth="1"/>
    <col min="3" max="4" width="14.5703125" style="3" customWidth="1"/>
    <col min="5" max="6" width="12" style="3" customWidth="1"/>
    <col min="7" max="16384" width="12.85546875" style="3"/>
  </cols>
  <sheetData>
    <row r="1" spans="1:7">
      <c r="A1" s="1" t="s">
        <v>84</v>
      </c>
      <c r="B1" s="1"/>
      <c r="C1" s="1"/>
      <c r="D1" s="75" t="s">
        <v>29</v>
      </c>
      <c r="E1" s="75"/>
      <c r="F1" s="75"/>
    </row>
    <row r="2" spans="1:7" ht="18.75">
      <c r="A2" s="15"/>
      <c r="B2" s="15"/>
      <c r="C2" s="16"/>
      <c r="D2" s="16"/>
      <c r="E2" s="16"/>
      <c r="F2" s="16"/>
    </row>
    <row r="3" spans="1:7" ht="20.25">
      <c r="A3" s="17" t="s">
        <v>92</v>
      </c>
      <c r="B3" s="8"/>
      <c r="C3" s="9"/>
      <c r="D3" s="9"/>
      <c r="E3" s="9"/>
      <c r="F3" s="9"/>
    </row>
    <row r="4" spans="1:7">
      <c r="A4" s="77"/>
      <c r="B4" s="77"/>
      <c r="C4" s="77"/>
      <c r="D4" s="77"/>
      <c r="E4" s="77"/>
      <c r="F4" s="77"/>
    </row>
    <row r="5" spans="1:7">
      <c r="A5" s="81"/>
      <c r="B5" s="81"/>
      <c r="C5" s="81"/>
      <c r="D5" s="18"/>
      <c r="E5" s="19"/>
      <c r="F5" s="11" t="s">
        <v>0</v>
      </c>
    </row>
    <row r="6" spans="1:7" s="10" customFormat="1" ht="31.9" customHeight="1">
      <c r="A6" s="82" t="s">
        <v>1</v>
      </c>
      <c r="B6" s="82" t="s">
        <v>2</v>
      </c>
      <c r="C6" s="78" t="s">
        <v>20</v>
      </c>
      <c r="D6" s="83" t="s">
        <v>91</v>
      </c>
      <c r="E6" s="83" t="s">
        <v>85</v>
      </c>
      <c r="F6" s="83"/>
    </row>
    <row r="7" spans="1:7" s="10" customFormat="1" ht="38.25">
      <c r="A7" s="82"/>
      <c r="B7" s="82"/>
      <c r="C7" s="78"/>
      <c r="D7" s="83"/>
      <c r="E7" s="28" t="s">
        <v>20</v>
      </c>
      <c r="F7" s="29" t="s">
        <v>21</v>
      </c>
    </row>
    <row r="8" spans="1:7" s="20" customFormat="1">
      <c r="A8" s="46" t="s">
        <v>3</v>
      </c>
      <c r="B8" s="47" t="s">
        <v>30</v>
      </c>
      <c r="C8" s="48">
        <v>14150000</v>
      </c>
      <c r="D8" s="48">
        <f>D9+D29</f>
        <v>9674914</v>
      </c>
      <c r="E8" s="63">
        <f>D8/C8</f>
        <v>0.68373950530035332</v>
      </c>
      <c r="F8" s="63">
        <v>1.0497000000000001</v>
      </c>
    </row>
    <row r="9" spans="1:7" s="5" customFormat="1" ht="18.75">
      <c r="A9" s="30" t="s">
        <v>5</v>
      </c>
      <c r="B9" s="31" t="s">
        <v>17</v>
      </c>
      <c r="C9" s="49">
        <v>13800000</v>
      </c>
      <c r="D9" s="49">
        <f>D10+D11+D12+D13+D14+D15+D16+D17+D23+D24+D25+D26+D27</f>
        <v>9469809</v>
      </c>
      <c r="E9" s="64">
        <f t="shared" ref="E9:E37" si="0">D9/C9</f>
        <v>0.68621804347826088</v>
      </c>
      <c r="F9" s="66">
        <v>1.0528</v>
      </c>
    </row>
    <row r="10" spans="1:7" s="5" customFormat="1" ht="18.75">
      <c r="A10" s="34">
        <v>1</v>
      </c>
      <c r="B10" s="35" t="s">
        <v>31</v>
      </c>
      <c r="C10" s="50">
        <f>1127000+95000</f>
        <v>1222000</v>
      </c>
      <c r="D10" s="50">
        <f>685605+57217</f>
        <v>742822</v>
      </c>
      <c r="E10" s="65">
        <f t="shared" si="0"/>
        <v>0.60787397708674307</v>
      </c>
      <c r="F10" s="65">
        <v>0.7681</v>
      </c>
      <c r="G10" s="73"/>
    </row>
    <row r="11" spans="1:7" s="5" customFormat="1" ht="18.75">
      <c r="A11" s="34">
        <f>+A10+1</f>
        <v>2</v>
      </c>
      <c r="B11" s="35" t="s">
        <v>32</v>
      </c>
      <c r="C11" s="50">
        <v>100000</v>
      </c>
      <c r="D11" s="50">
        <v>83896</v>
      </c>
      <c r="E11" s="65">
        <f t="shared" si="0"/>
        <v>0.83896000000000004</v>
      </c>
      <c r="F11" s="65">
        <v>0.81599999999999995</v>
      </c>
    </row>
    <row r="12" spans="1:7" s="5" customFormat="1" ht="18.75">
      <c r="A12" s="34">
        <f>A11+1</f>
        <v>3</v>
      </c>
      <c r="B12" s="35" t="s">
        <v>33</v>
      </c>
      <c r="C12" s="50">
        <v>3517700</v>
      </c>
      <c r="D12" s="50">
        <v>2461877</v>
      </c>
      <c r="E12" s="65">
        <f t="shared" si="0"/>
        <v>0.69985416607442363</v>
      </c>
      <c r="F12" s="65">
        <v>0.90680000000000005</v>
      </c>
    </row>
    <row r="13" spans="1:7" s="5" customFormat="1" ht="18.75">
      <c r="A13" s="34">
        <f>A12+1</f>
        <v>4</v>
      </c>
      <c r="B13" s="35" t="s">
        <v>34</v>
      </c>
      <c r="C13" s="51">
        <v>1620000</v>
      </c>
      <c r="D13" s="51">
        <v>1061726</v>
      </c>
      <c r="E13" s="65">
        <f t="shared" si="0"/>
        <v>0.65538641975308642</v>
      </c>
      <c r="F13" s="65">
        <v>1.0431999999999999</v>
      </c>
    </row>
    <row r="14" spans="1:7" s="5" customFormat="1" ht="18.75">
      <c r="A14" s="34">
        <f>A13+1</f>
        <v>5</v>
      </c>
      <c r="B14" s="35" t="s">
        <v>35</v>
      </c>
      <c r="C14" s="51">
        <v>454000</v>
      </c>
      <c r="D14" s="51">
        <v>371319</v>
      </c>
      <c r="E14" s="65">
        <f t="shared" si="0"/>
        <v>0.81788325991189426</v>
      </c>
      <c r="F14" s="65">
        <v>1.0383</v>
      </c>
    </row>
    <row r="15" spans="1:7" s="5" customFormat="1" ht="18.75">
      <c r="A15" s="34">
        <f>A14+1</f>
        <v>6</v>
      </c>
      <c r="B15" s="35" t="s">
        <v>36</v>
      </c>
      <c r="C15" s="51">
        <v>730000</v>
      </c>
      <c r="D15" s="51">
        <v>460860</v>
      </c>
      <c r="E15" s="65">
        <f t="shared" si="0"/>
        <v>0.63131506849315067</v>
      </c>
      <c r="F15" s="65">
        <v>1.0774999999999999</v>
      </c>
    </row>
    <row r="16" spans="1:7" s="5" customFormat="1" ht="18.75">
      <c r="A16" s="34">
        <f>A15+1</f>
        <v>7</v>
      </c>
      <c r="B16" s="35" t="s">
        <v>37</v>
      </c>
      <c r="C16" s="51">
        <v>317000</v>
      </c>
      <c r="D16" s="51">
        <v>220058</v>
      </c>
      <c r="E16" s="65">
        <f t="shared" si="0"/>
        <v>0.69418927444794953</v>
      </c>
      <c r="F16" s="65">
        <v>0.87980000000000003</v>
      </c>
    </row>
    <row r="17" spans="1:6" s="5" customFormat="1" ht="18.75">
      <c r="A17" s="34">
        <v>8</v>
      </c>
      <c r="B17" s="35" t="s">
        <v>38</v>
      </c>
      <c r="C17" s="51">
        <v>3300000</v>
      </c>
      <c r="D17" s="51">
        <f>SUM(D18:D22)</f>
        <v>1721632</v>
      </c>
      <c r="E17" s="65">
        <f t="shared" si="0"/>
        <v>0.52170666666666665</v>
      </c>
      <c r="F17" s="65">
        <v>1.4984999999999999</v>
      </c>
    </row>
    <row r="18" spans="1:6" s="5" customFormat="1" ht="18.75">
      <c r="A18" s="52" t="s">
        <v>39</v>
      </c>
      <c r="B18" s="53" t="s">
        <v>40</v>
      </c>
      <c r="C18" s="51"/>
      <c r="D18" s="51">
        <v>200</v>
      </c>
      <c r="E18" s="65"/>
      <c r="F18" s="65"/>
    </row>
    <row r="19" spans="1:6" s="5" customFormat="1" ht="18.75">
      <c r="A19" s="52" t="s">
        <v>39</v>
      </c>
      <c r="B19" s="53" t="s">
        <v>41</v>
      </c>
      <c r="C19" s="51">
        <v>39300</v>
      </c>
      <c r="D19" s="51">
        <v>35437</v>
      </c>
      <c r="E19" s="65">
        <f t="shared" si="0"/>
        <v>0.90170483460559792</v>
      </c>
      <c r="F19" s="65">
        <v>1.0958000000000001</v>
      </c>
    </row>
    <row r="20" spans="1:6" s="5" customFormat="1" ht="18.75">
      <c r="A20" s="52" t="s">
        <v>39</v>
      </c>
      <c r="B20" s="53" t="s">
        <v>42</v>
      </c>
      <c r="C20" s="50">
        <v>2900000</v>
      </c>
      <c r="D20" s="50">
        <v>1398267</v>
      </c>
      <c r="E20" s="65">
        <f t="shared" si="0"/>
        <v>0.4821610344827586</v>
      </c>
      <c r="F20" s="65">
        <v>1.6711</v>
      </c>
    </row>
    <row r="21" spans="1:6" s="5" customFormat="1" ht="18.75">
      <c r="A21" s="52" t="s">
        <v>39</v>
      </c>
      <c r="B21" s="53" t="s">
        <v>43</v>
      </c>
      <c r="C21" s="51">
        <v>335000</v>
      </c>
      <c r="D21" s="51">
        <v>245252</v>
      </c>
      <c r="E21" s="65">
        <f t="shared" si="0"/>
        <v>0.73209552238805975</v>
      </c>
      <c r="F21" s="65">
        <v>1.0098</v>
      </c>
    </row>
    <row r="22" spans="1:6" s="5" customFormat="1" ht="18.75">
      <c r="A22" s="52" t="s">
        <v>39</v>
      </c>
      <c r="B22" s="53" t="s">
        <v>44</v>
      </c>
      <c r="C22" s="51">
        <v>65000</v>
      </c>
      <c r="D22" s="51">
        <v>42476</v>
      </c>
      <c r="E22" s="65">
        <f t="shared" si="0"/>
        <v>0.65347692307692307</v>
      </c>
      <c r="F22" s="65">
        <v>0.93310000000000004</v>
      </c>
    </row>
    <row r="23" spans="1:6" s="5" customFormat="1" ht="18.75">
      <c r="A23" s="34">
        <v>9</v>
      </c>
      <c r="B23" s="35" t="s">
        <v>45</v>
      </c>
      <c r="C23" s="51">
        <v>117000</v>
      </c>
      <c r="D23" s="51">
        <v>82966</v>
      </c>
      <c r="E23" s="65">
        <f t="shared" si="0"/>
        <v>0.70911111111111114</v>
      </c>
      <c r="F23" s="65">
        <v>1.107</v>
      </c>
    </row>
    <row r="24" spans="1:6" s="5" customFormat="1" ht="32.25">
      <c r="A24" s="37">
        <f>A23+1</f>
        <v>10</v>
      </c>
      <c r="B24" s="38" t="s">
        <v>46</v>
      </c>
      <c r="C24" s="51">
        <v>3000</v>
      </c>
      <c r="D24" s="51">
        <v>3159</v>
      </c>
      <c r="E24" s="65">
        <f t="shared" si="0"/>
        <v>1.0529999999999999</v>
      </c>
      <c r="F24" s="65"/>
    </row>
    <row r="25" spans="1:6" s="5" customFormat="1" ht="18.75">
      <c r="A25" s="34">
        <v>11</v>
      </c>
      <c r="B25" s="35" t="s">
        <v>47</v>
      </c>
      <c r="C25" s="51">
        <v>1900000</v>
      </c>
      <c r="D25" s="51">
        <v>1923552</v>
      </c>
      <c r="E25" s="65">
        <f t="shared" si="0"/>
        <v>1.0123957894736841</v>
      </c>
      <c r="F25" s="65">
        <v>1.2079</v>
      </c>
    </row>
    <row r="26" spans="1:6" s="5" customFormat="1" ht="18.75">
      <c r="A26" s="34">
        <f>A25+1</f>
        <v>12</v>
      </c>
      <c r="B26" s="35" t="s">
        <v>48</v>
      </c>
      <c r="C26" s="51"/>
      <c r="D26" s="51">
        <v>2150</v>
      </c>
      <c r="E26" s="65"/>
      <c r="F26" s="65"/>
    </row>
    <row r="27" spans="1:6" s="5" customFormat="1" ht="18.75">
      <c r="A27" s="34">
        <f>A26+1</f>
        <v>13</v>
      </c>
      <c r="B27" s="35" t="s">
        <v>49</v>
      </c>
      <c r="C27" s="51">
        <v>483000</v>
      </c>
      <c r="D27" s="51">
        <f>339103-(D24+D26)-2</f>
        <v>333792</v>
      </c>
      <c r="E27" s="65">
        <f t="shared" si="0"/>
        <v>0.6910807453416149</v>
      </c>
      <c r="F27" s="65">
        <v>0.94350000000000001</v>
      </c>
    </row>
    <row r="28" spans="1:6" s="5" customFormat="1" ht="18.75">
      <c r="A28" s="30" t="s">
        <v>6</v>
      </c>
      <c r="B28" s="31" t="s">
        <v>24</v>
      </c>
      <c r="C28" s="54"/>
      <c r="D28" s="54"/>
      <c r="E28" s="65"/>
      <c r="F28" s="65"/>
    </row>
    <row r="29" spans="1:6" s="5" customFormat="1" ht="18.75">
      <c r="A29" s="30" t="s">
        <v>50</v>
      </c>
      <c r="B29" s="31" t="s">
        <v>51</v>
      </c>
      <c r="C29" s="54">
        <v>350000</v>
      </c>
      <c r="D29" s="54">
        <v>205105</v>
      </c>
      <c r="E29" s="66">
        <f t="shared" si="0"/>
        <v>0.58601428571428571</v>
      </c>
      <c r="F29" s="66">
        <v>0.81</v>
      </c>
    </row>
    <row r="30" spans="1:6" s="5" customFormat="1" ht="18.75">
      <c r="A30" s="34">
        <v>1</v>
      </c>
      <c r="B30" s="35" t="s">
        <v>52</v>
      </c>
      <c r="C30" s="50"/>
      <c r="D30" s="51">
        <v>104371.76793</v>
      </c>
      <c r="E30" s="65"/>
      <c r="F30" s="65"/>
    </row>
    <row r="31" spans="1:6" s="5" customFormat="1" ht="18.75">
      <c r="A31" s="34">
        <f>A30+1</f>
        <v>2</v>
      </c>
      <c r="B31" s="35" t="s">
        <v>53</v>
      </c>
      <c r="C31" s="50"/>
      <c r="D31" s="51">
        <v>91074.647303999998</v>
      </c>
      <c r="E31" s="65"/>
      <c r="F31" s="65"/>
    </row>
    <row r="32" spans="1:6" s="5" customFormat="1" ht="18.75">
      <c r="A32" s="34">
        <f>A31+1</f>
        <v>3</v>
      </c>
      <c r="B32" s="35" t="s">
        <v>54</v>
      </c>
      <c r="C32" s="50"/>
      <c r="D32" s="51">
        <v>8071.323281</v>
      </c>
      <c r="E32" s="65"/>
      <c r="F32" s="65"/>
    </row>
    <row r="33" spans="1:6" s="5" customFormat="1" ht="18.75">
      <c r="A33" s="34">
        <f>A32+1</f>
        <v>4</v>
      </c>
      <c r="B33" s="35" t="s">
        <v>55</v>
      </c>
      <c r="C33" s="50"/>
      <c r="D33" s="51">
        <v>1567.512569</v>
      </c>
      <c r="E33" s="65"/>
      <c r="F33" s="65"/>
    </row>
    <row r="34" spans="1:6" s="5" customFormat="1" ht="18.75">
      <c r="A34" s="34">
        <v>5</v>
      </c>
      <c r="B34" s="35" t="s">
        <v>56</v>
      </c>
      <c r="C34" s="55"/>
      <c r="D34" s="51"/>
      <c r="E34" s="65"/>
      <c r="F34" s="65"/>
    </row>
    <row r="35" spans="1:6" s="5" customFormat="1" ht="18.75">
      <c r="A35" s="34">
        <v>6</v>
      </c>
      <c r="B35" s="35" t="s">
        <v>57</v>
      </c>
      <c r="C35" s="55"/>
      <c r="D35" s="51">
        <v>20.009080000000001</v>
      </c>
      <c r="E35" s="65"/>
      <c r="F35" s="65"/>
    </row>
    <row r="36" spans="1:6" s="5" customFormat="1" ht="18.75">
      <c r="A36" s="30" t="s">
        <v>58</v>
      </c>
      <c r="B36" s="31" t="s">
        <v>18</v>
      </c>
      <c r="C36" s="56"/>
      <c r="D36" s="51"/>
      <c r="E36" s="65"/>
      <c r="F36" s="65"/>
    </row>
    <row r="37" spans="1:6" s="5" customFormat="1" ht="18.75">
      <c r="A37" s="46" t="s">
        <v>4</v>
      </c>
      <c r="B37" s="57" t="s">
        <v>59</v>
      </c>
      <c r="C37" s="54">
        <v>13389000</v>
      </c>
      <c r="D37" s="54">
        <v>9083652</v>
      </c>
      <c r="E37" s="66">
        <f t="shared" si="0"/>
        <v>0.67844140712525203</v>
      </c>
      <c r="F37" s="66">
        <v>1.0522</v>
      </c>
    </row>
    <row r="38" spans="1:6" s="5" customFormat="1" ht="18.75">
      <c r="A38" s="58">
        <v>1</v>
      </c>
      <c r="B38" s="59" t="s">
        <v>60</v>
      </c>
      <c r="C38" s="47"/>
      <c r="D38" s="47"/>
      <c r="E38" s="65"/>
      <c r="F38" s="65"/>
    </row>
    <row r="39" spans="1:6" s="5" customFormat="1" ht="18.75">
      <c r="A39" s="58">
        <v>2</v>
      </c>
      <c r="B39" s="60" t="s">
        <v>61</v>
      </c>
      <c r="C39" s="55"/>
      <c r="D39" s="55"/>
      <c r="E39" s="65"/>
      <c r="F39" s="65"/>
    </row>
    <row r="40" spans="1:6" ht="18.75">
      <c r="A40" s="80"/>
      <c r="B40" s="80"/>
      <c r="C40" s="80"/>
      <c r="D40" s="80"/>
      <c r="E40" s="80"/>
      <c r="F40" s="80"/>
    </row>
    <row r="41" spans="1:6" ht="18.75">
      <c r="A41" s="5"/>
      <c r="B41" s="21"/>
      <c r="C41" s="5"/>
      <c r="D41" s="5"/>
      <c r="E41" s="5"/>
      <c r="F41" s="5"/>
    </row>
    <row r="42" spans="1:6" ht="18.75">
      <c r="A42" s="5"/>
      <c r="B42" s="21"/>
      <c r="C42" s="5"/>
      <c r="D42" s="5"/>
      <c r="E42" s="5"/>
      <c r="F42" s="5"/>
    </row>
    <row r="43" spans="1:6" ht="18.75">
      <c r="A43" s="22"/>
      <c r="B43" s="21"/>
      <c r="C43" s="5"/>
      <c r="D43" s="5"/>
      <c r="E43" s="5"/>
      <c r="F43" s="5"/>
    </row>
    <row r="44" spans="1:6" ht="18.75">
      <c r="A44" s="22"/>
      <c r="B44" s="21"/>
      <c r="C44" s="5"/>
      <c r="D44" s="5"/>
      <c r="E44" s="5"/>
      <c r="F44" s="5"/>
    </row>
  </sheetData>
  <mergeCells count="9">
    <mergeCell ref="A40:F40"/>
    <mergeCell ref="D1:F1"/>
    <mergeCell ref="A4:F4"/>
    <mergeCell ref="A5:C5"/>
    <mergeCell ref="A6:A7"/>
    <mergeCell ref="B6:B7"/>
    <mergeCell ref="C6:C7"/>
    <mergeCell ref="D6:D7"/>
    <mergeCell ref="E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sqref="A1:XFD1048576"/>
    </sheetView>
  </sheetViews>
  <sheetFormatPr defaultColWidth="12.85546875" defaultRowHeight="15.75"/>
  <cols>
    <col min="1" max="1" width="7.28515625" style="3" customWidth="1"/>
    <col min="2" max="2" width="72.85546875" style="3" customWidth="1"/>
    <col min="3" max="3" width="15.28515625" style="3" customWidth="1"/>
    <col min="4" max="4" width="16.140625" style="3" customWidth="1"/>
    <col min="5" max="6" width="13.5703125" style="23" customWidth="1"/>
    <col min="7" max="16384" width="12.85546875" style="3"/>
  </cols>
  <sheetData>
    <row r="1" spans="1:6" ht="18.75">
      <c r="A1" s="1" t="s">
        <v>84</v>
      </c>
      <c r="B1" s="1"/>
      <c r="C1" s="23"/>
      <c r="D1" s="8"/>
      <c r="E1" s="76" t="s">
        <v>62</v>
      </c>
      <c r="F1" s="76"/>
    </row>
    <row r="2" spans="1:6" ht="18.75">
      <c r="A2" s="1"/>
      <c r="B2" s="1"/>
      <c r="C2" s="23"/>
      <c r="D2" s="8"/>
      <c r="E2" s="14"/>
      <c r="F2" s="14"/>
    </row>
    <row r="3" spans="1:6">
      <c r="A3" s="84" t="s">
        <v>89</v>
      </c>
      <c r="B3" s="84"/>
      <c r="C3" s="84"/>
      <c r="D3" s="84"/>
      <c r="E3" s="84"/>
      <c r="F3" s="84"/>
    </row>
    <row r="4" spans="1:6">
      <c r="A4" s="77"/>
      <c r="B4" s="77"/>
      <c r="C4" s="77"/>
      <c r="D4" s="77"/>
      <c r="E4" s="77"/>
      <c r="F4" s="77"/>
    </row>
    <row r="5" spans="1:6" ht="18.75">
      <c r="A5" s="24"/>
      <c r="B5" s="24"/>
      <c r="C5" s="5"/>
      <c r="D5" s="85" t="s">
        <v>0</v>
      </c>
      <c r="E5" s="85"/>
      <c r="F5" s="85"/>
    </row>
    <row r="6" spans="1:6" s="10" customFormat="1" ht="30" customHeight="1">
      <c r="A6" s="82" t="s">
        <v>1</v>
      </c>
      <c r="B6" s="82" t="s">
        <v>2</v>
      </c>
      <c r="C6" s="78" t="s">
        <v>20</v>
      </c>
      <c r="D6" s="83" t="s">
        <v>90</v>
      </c>
      <c r="E6" s="83" t="s">
        <v>85</v>
      </c>
      <c r="F6" s="83"/>
    </row>
    <row r="7" spans="1:6" s="10" customFormat="1" ht="25.5">
      <c r="A7" s="82"/>
      <c r="B7" s="82"/>
      <c r="C7" s="78"/>
      <c r="D7" s="83"/>
      <c r="E7" s="28" t="s">
        <v>20</v>
      </c>
      <c r="F7" s="29" t="s">
        <v>21</v>
      </c>
    </row>
    <row r="8" spans="1:6" s="5" customFormat="1" ht="18.75">
      <c r="A8" s="30"/>
      <c r="B8" s="31" t="s">
        <v>8</v>
      </c>
      <c r="C8" s="32">
        <v>19471302</v>
      </c>
      <c r="D8" s="32">
        <v>11428371</v>
      </c>
      <c r="E8" s="69">
        <f>D8/C8</f>
        <v>0.58693409408369301</v>
      </c>
      <c r="F8" s="69">
        <v>0.93500000000000005</v>
      </c>
    </row>
    <row r="9" spans="1:6" s="5" customFormat="1" ht="18.75">
      <c r="A9" s="30" t="s">
        <v>3</v>
      </c>
      <c r="B9" s="31" t="s">
        <v>63</v>
      </c>
      <c r="C9" s="32">
        <v>17393530</v>
      </c>
      <c r="D9" s="32">
        <v>8680842</v>
      </c>
      <c r="E9" s="69">
        <f>D9/C9</f>
        <v>0.4990845446553977</v>
      </c>
      <c r="F9" s="69">
        <v>1.034</v>
      </c>
    </row>
    <row r="10" spans="1:6" s="5" customFormat="1" ht="18.75">
      <c r="A10" s="30" t="s">
        <v>5</v>
      </c>
      <c r="B10" s="31" t="s">
        <v>64</v>
      </c>
      <c r="C10" s="33">
        <v>5481651</v>
      </c>
      <c r="D10" s="33">
        <v>1761407</v>
      </c>
      <c r="E10" s="70">
        <f>D10/C10</f>
        <v>0.32132782623337386</v>
      </c>
      <c r="F10" s="71">
        <v>0.71389999999999998</v>
      </c>
    </row>
    <row r="11" spans="1:6" s="5" customFormat="1" ht="18.75">
      <c r="A11" s="34">
        <v>1</v>
      </c>
      <c r="B11" s="35" t="s">
        <v>65</v>
      </c>
      <c r="C11" s="36">
        <v>5215343</v>
      </c>
      <c r="D11" s="36">
        <v>1589696</v>
      </c>
      <c r="E11" s="70">
        <f>D11/C11</f>
        <v>0.30481139974877969</v>
      </c>
      <c r="F11" s="70">
        <v>0.67400000000000004</v>
      </c>
    </row>
    <row r="12" spans="1:6" s="6" customFormat="1" ht="48">
      <c r="A12" s="37">
        <v>2</v>
      </c>
      <c r="B12" s="38" t="s">
        <v>66</v>
      </c>
      <c r="C12" s="36">
        <v>14500</v>
      </c>
      <c r="D12" s="36"/>
      <c r="E12" s="70"/>
      <c r="F12" s="70"/>
    </row>
    <row r="13" spans="1:6" s="5" customFormat="1" ht="18.75">
      <c r="A13" s="34">
        <v>3</v>
      </c>
      <c r="B13" s="39" t="s">
        <v>67</v>
      </c>
      <c r="C13" s="36">
        <v>251808</v>
      </c>
      <c r="D13" s="36">
        <v>171711</v>
      </c>
      <c r="E13" s="70">
        <f>D13/C13</f>
        <v>0.68191240945482268</v>
      </c>
      <c r="F13" s="70">
        <v>1.6143000000000001</v>
      </c>
    </row>
    <row r="14" spans="1:6" s="5" customFormat="1" ht="18.75">
      <c r="A14" s="30" t="s">
        <v>6</v>
      </c>
      <c r="B14" s="31" t="s">
        <v>10</v>
      </c>
      <c r="C14" s="33">
        <v>11076835</v>
      </c>
      <c r="D14" s="33">
        <v>6919435</v>
      </c>
      <c r="E14" s="71">
        <f>D14/C14</f>
        <v>0.62467618232103306</v>
      </c>
      <c r="F14" s="71">
        <v>1.1672</v>
      </c>
    </row>
    <row r="15" spans="1:6" s="5" customFormat="1" ht="18.75">
      <c r="A15" s="30"/>
      <c r="B15" s="40" t="s">
        <v>68</v>
      </c>
      <c r="C15" s="36"/>
      <c r="D15" s="36"/>
      <c r="E15" s="70"/>
      <c r="F15" s="70"/>
    </row>
    <row r="16" spans="1:6" s="5" customFormat="1" ht="18.75">
      <c r="A16" s="34">
        <v>1</v>
      </c>
      <c r="B16" s="40" t="s">
        <v>69</v>
      </c>
      <c r="C16" s="36">
        <v>4528360</v>
      </c>
      <c r="D16" s="36">
        <v>3109464</v>
      </c>
      <c r="E16" s="70">
        <f>D16/C16</f>
        <v>0.68666448780573985</v>
      </c>
      <c r="F16" s="70">
        <v>1.1773</v>
      </c>
    </row>
    <row r="17" spans="1:7" s="5" customFormat="1" ht="18.75">
      <c r="A17" s="34">
        <f>A16+1</f>
        <v>2</v>
      </c>
      <c r="B17" s="40" t="s">
        <v>70</v>
      </c>
      <c r="C17" s="36">
        <v>32631</v>
      </c>
      <c r="D17" s="36">
        <v>18476</v>
      </c>
      <c r="E17" s="70">
        <f>D17/C17</f>
        <v>0.56621004566210043</v>
      </c>
      <c r="F17" s="70">
        <v>1.3002</v>
      </c>
      <c r="G17" s="73"/>
    </row>
    <row r="18" spans="1:7" s="5" customFormat="1" ht="18.75">
      <c r="A18" s="34">
        <f t="shared" ref="A18:A25" si="0">A17+1</f>
        <v>3</v>
      </c>
      <c r="B18" s="40" t="s">
        <v>71</v>
      </c>
      <c r="C18" s="36"/>
      <c r="D18" s="36">
        <v>770828.83844299999</v>
      </c>
      <c r="E18" s="70"/>
      <c r="F18" s="70"/>
      <c r="G18" s="72"/>
    </row>
    <row r="19" spans="1:7" s="5" customFormat="1" ht="18.75">
      <c r="A19" s="34">
        <f t="shared" si="0"/>
        <v>4</v>
      </c>
      <c r="B19" s="40" t="s">
        <v>72</v>
      </c>
      <c r="C19" s="36"/>
      <c r="D19" s="36">
        <v>54491.041239999999</v>
      </c>
      <c r="E19" s="70"/>
      <c r="F19" s="70"/>
      <c r="G19" s="72"/>
    </row>
    <row r="20" spans="1:7" s="5" customFormat="1" ht="18.75">
      <c r="A20" s="34">
        <f t="shared" si="0"/>
        <v>5</v>
      </c>
      <c r="B20" s="40" t="s">
        <v>73</v>
      </c>
      <c r="C20" s="36"/>
      <c r="D20" s="36">
        <v>23219.492027</v>
      </c>
      <c r="E20" s="70"/>
      <c r="F20" s="70"/>
      <c r="G20" s="73"/>
    </row>
    <row r="21" spans="1:7" s="5" customFormat="1" ht="18.75">
      <c r="A21" s="34">
        <f t="shared" si="0"/>
        <v>6</v>
      </c>
      <c r="B21" s="40" t="s">
        <v>74</v>
      </c>
      <c r="C21" s="36"/>
      <c r="D21" s="36">
        <v>37971.880756999999</v>
      </c>
      <c r="E21" s="70"/>
      <c r="F21" s="70"/>
      <c r="G21" s="74"/>
    </row>
    <row r="22" spans="1:7" s="5" customFormat="1" ht="18.75">
      <c r="A22" s="34">
        <f t="shared" si="0"/>
        <v>7</v>
      </c>
      <c r="B22" s="40" t="s">
        <v>75</v>
      </c>
      <c r="C22" s="36"/>
      <c r="D22" s="36">
        <v>140270.48149999999</v>
      </c>
      <c r="E22" s="70"/>
      <c r="F22" s="70"/>
    </row>
    <row r="23" spans="1:7" s="5" customFormat="1" ht="18.75">
      <c r="A23" s="34">
        <f t="shared" si="0"/>
        <v>8</v>
      </c>
      <c r="B23" s="40" t="s">
        <v>76</v>
      </c>
      <c r="C23" s="36"/>
      <c r="D23" s="36">
        <v>594507.56861299998</v>
      </c>
      <c r="E23" s="70"/>
      <c r="F23" s="70"/>
    </row>
    <row r="24" spans="1:7" s="5" customFormat="1" ht="18.75">
      <c r="A24" s="34">
        <f t="shared" si="0"/>
        <v>9</v>
      </c>
      <c r="B24" s="40" t="s">
        <v>77</v>
      </c>
      <c r="C24" s="36"/>
      <c r="D24" s="36">
        <v>1476524.886591</v>
      </c>
      <c r="E24" s="70"/>
      <c r="F24" s="70"/>
    </row>
    <row r="25" spans="1:7" s="5" customFormat="1" ht="18.75">
      <c r="A25" s="34">
        <f t="shared" si="0"/>
        <v>10</v>
      </c>
      <c r="B25" s="40" t="s">
        <v>78</v>
      </c>
      <c r="C25" s="36"/>
      <c r="D25" s="36">
        <v>329749.58848999999</v>
      </c>
      <c r="E25" s="70"/>
      <c r="F25" s="70"/>
    </row>
    <row r="26" spans="1:7" s="5" customFormat="1" ht="18.75">
      <c r="A26" s="41" t="s">
        <v>50</v>
      </c>
      <c r="B26" s="42" t="s">
        <v>11</v>
      </c>
      <c r="C26" s="33">
        <v>1600</v>
      </c>
      <c r="D26" s="33"/>
      <c r="E26" s="70"/>
      <c r="F26" s="71"/>
    </row>
    <row r="27" spans="1:7" s="5" customFormat="1" ht="18.75">
      <c r="A27" s="30" t="s">
        <v>58</v>
      </c>
      <c r="B27" s="31" t="s">
        <v>12</v>
      </c>
      <c r="C27" s="33">
        <v>1300</v>
      </c>
      <c r="D27" s="33"/>
      <c r="E27" s="70"/>
      <c r="F27" s="71"/>
    </row>
    <row r="28" spans="1:7" s="5" customFormat="1" ht="18.75">
      <c r="A28" s="30" t="s">
        <v>79</v>
      </c>
      <c r="B28" s="31" t="s">
        <v>13</v>
      </c>
      <c r="C28" s="33">
        <v>351600</v>
      </c>
      <c r="D28" s="33"/>
      <c r="E28" s="70"/>
      <c r="F28" s="71"/>
    </row>
    <row r="29" spans="1:7" s="5" customFormat="1" ht="18.75">
      <c r="A29" s="43" t="s">
        <v>4</v>
      </c>
      <c r="B29" s="44" t="s">
        <v>80</v>
      </c>
      <c r="C29" s="33">
        <v>2077772</v>
      </c>
      <c r="D29" s="33">
        <v>554784</v>
      </c>
      <c r="E29" s="71">
        <f>D29/C29</f>
        <v>0.26700908473114471</v>
      </c>
      <c r="F29" s="71">
        <v>0.98270000000000002</v>
      </c>
    </row>
    <row r="30" spans="1:7" s="25" customFormat="1" ht="18.75">
      <c r="A30" s="45">
        <v>1</v>
      </c>
      <c r="B30" s="40" t="s">
        <v>81</v>
      </c>
      <c r="C30" s="36">
        <v>487559</v>
      </c>
      <c r="D30" s="36">
        <v>230395</v>
      </c>
      <c r="E30" s="70">
        <f>D30/C30</f>
        <v>0.47254793778804205</v>
      </c>
      <c r="F30" s="70">
        <v>1.2049000000000001</v>
      </c>
    </row>
    <row r="31" spans="1:7" s="26" customFormat="1" ht="18.75">
      <c r="A31" s="45">
        <v>2</v>
      </c>
      <c r="B31" s="40" t="s">
        <v>82</v>
      </c>
      <c r="C31" s="36">
        <v>1498720</v>
      </c>
      <c r="D31" s="36">
        <v>232896</v>
      </c>
      <c r="E31" s="70">
        <f>D31/C31</f>
        <v>0.15539660510302125</v>
      </c>
      <c r="F31" s="70">
        <v>0.79430000000000001</v>
      </c>
    </row>
    <row r="32" spans="1:7" s="25" customFormat="1" ht="18.75">
      <c r="A32" s="34">
        <v>3</v>
      </c>
      <c r="B32" s="35" t="s">
        <v>83</v>
      </c>
      <c r="C32" s="36">
        <v>91493</v>
      </c>
      <c r="D32" s="36">
        <v>91493</v>
      </c>
      <c r="E32" s="70">
        <f>D32/C32</f>
        <v>1</v>
      </c>
      <c r="F32" s="70">
        <v>1.1419999999999999</v>
      </c>
    </row>
    <row r="33" spans="1:6" ht="18.75">
      <c r="A33" s="6"/>
      <c r="B33" s="6"/>
      <c r="C33" s="5"/>
      <c r="D33" s="5"/>
      <c r="E33" s="27"/>
      <c r="F33" s="27"/>
    </row>
    <row r="34" spans="1:6" ht="18.75">
      <c r="A34" s="6"/>
      <c r="B34" s="6"/>
      <c r="C34" s="5"/>
      <c r="D34" s="5"/>
    </row>
    <row r="35" spans="1:6" ht="18.75">
      <c r="A35" s="5"/>
      <c r="B35" s="5"/>
      <c r="C35" s="5"/>
      <c r="D35" s="5"/>
    </row>
    <row r="36" spans="1:6" ht="18.75">
      <c r="A36" s="5"/>
      <c r="B36" s="5"/>
      <c r="C36" s="5"/>
      <c r="D36" s="5"/>
    </row>
    <row r="37" spans="1:6" ht="18.75">
      <c r="A37" s="5"/>
      <c r="B37" s="5"/>
      <c r="C37" s="5"/>
      <c r="D37" s="5"/>
    </row>
    <row r="38" spans="1:6" ht="18.75">
      <c r="A38" s="5"/>
      <c r="B38" s="5"/>
      <c r="C38" s="5"/>
      <c r="D38" s="5"/>
    </row>
  </sheetData>
  <mergeCells count="9">
    <mergeCell ref="E1:F1"/>
    <mergeCell ref="A3:F3"/>
    <mergeCell ref="A4:F4"/>
    <mergeCell ref="D5:F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6F428-C5C5-42A0-945C-82FC191F8835}">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3.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Biểu 59-CK-NSNN</vt:lpstr>
      <vt:lpstr>Biểu 60-CK-NSNN</vt:lpstr>
      <vt:lpstr>Biểu 61-CK-NSNN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USER</cp:lastModifiedBy>
  <dcterms:created xsi:type="dcterms:W3CDTF">2018-08-22T07:49:45Z</dcterms:created>
  <dcterms:modified xsi:type="dcterms:W3CDTF">2024-11-19T09:18:12Z</dcterms:modified>
</cp:coreProperties>
</file>